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N___R O Z P O Č T Y\arch Ostrozánsky\20240208 20220301 Hala JOLI\hotovy rozpocet tlac\2024 aktual\"/>
    </mc:Choice>
  </mc:AlternateContent>
  <bookViews>
    <workbookView xWindow="0" yWindow="0" windowWidth="0" windowHeight="0"/>
  </bookViews>
  <sheets>
    <sheet name="Rekapitulácia stavby" sheetId="1" r:id="rId1"/>
    <sheet name="20220301_z - SO-01 Časť Z..." sheetId="2" r:id="rId2"/>
    <sheet name="20220301_v - SO-01 Časť V..." sheetId="3" r:id="rId3"/>
    <sheet name="20220301_p - SO-01 Časť P..." sheetId="4" r:id="rId4"/>
    <sheet name="01 - Areálové NN rozvody" sheetId="5" r:id="rId5"/>
    <sheet name="02 - Svetelná a zásuvková..." sheetId="6" r:id="rId6"/>
    <sheet name="03 - Bleskozvod a uzemnenie" sheetId="7" r:id="rId7"/>
    <sheet name="20220301_01_v - SO-01 Čas..." sheetId="8" r:id="rId8"/>
    <sheet name="20220301_01_f - SO-01 Čas..." sheetId="9" r:id="rId9"/>
  </sheets>
  <definedNames>
    <definedName name="_xlnm.Print_Area" localSheetId="0">'Rekapitulácia stavby'!$D$4:$AO$76,'Rekapitulácia stavby'!$C$82:$AQ$105</definedName>
    <definedName name="_xlnm.Print_Titles" localSheetId="0">'Rekapitulácia stavby'!$92:$92</definedName>
    <definedName name="_xlnm._FilterDatabase" localSheetId="1" hidden="1">'20220301_z - SO-01 Časť Z...'!$C$126:$K$233</definedName>
    <definedName name="_xlnm.Print_Area" localSheetId="1">'20220301_z - SO-01 Časť Z...'!$C$4:$J$76,'20220301_z - SO-01 Časť Z...'!$C$112:$J$233</definedName>
    <definedName name="_xlnm.Print_Titles" localSheetId="1">'20220301_z - SO-01 Časť Z...'!$126:$126</definedName>
    <definedName name="_xlnm._FilterDatabase" localSheetId="2" hidden="1">'20220301_v - SO-01 Časť V...'!$C$129:$K$365</definedName>
    <definedName name="_xlnm.Print_Area" localSheetId="2">'20220301_v - SO-01 Časť V...'!$C$4:$J$76,'20220301_v - SO-01 Časť V...'!$C$115:$J$365</definedName>
    <definedName name="_xlnm.Print_Titles" localSheetId="2">'20220301_v - SO-01 Časť V...'!$129:$129</definedName>
    <definedName name="_xlnm._FilterDatabase" localSheetId="3" hidden="1">'20220301_p - SO-01 Časť P...'!$C$125:$K$166</definedName>
    <definedName name="_xlnm.Print_Area" localSheetId="3">'20220301_p - SO-01 Časť P...'!$C$4:$J$76,'20220301_p - SO-01 Časť P...'!$C$111:$J$166</definedName>
    <definedName name="_xlnm.Print_Titles" localSheetId="3">'20220301_p - SO-01 Časť P...'!$125:$125</definedName>
    <definedName name="_xlnm._FilterDatabase" localSheetId="4" hidden="1">'01 - Areálové NN rozvody'!$C$127:$K$170</definedName>
    <definedName name="_xlnm.Print_Area" localSheetId="4">'01 - Areálové NN rozvody'!$C$4:$J$76,'01 - Areálové NN rozvody'!$C$111:$J$170</definedName>
    <definedName name="_xlnm.Print_Titles" localSheetId="4">'01 - Areálové NN rozvody'!$127:$127</definedName>
    <definedName name="_xlnm._FilterDatabase" localSheetId="5" hidden="1">'02 - Svetelná a zásuvková...'!$C$127:$K$279</definedName>
    <definedName name="_xlnm.Print_Area" localSheetId="5">'02 - Svetelná a zásuvková...'!$C$4:$J$76,'02 - Svetelná a zásuvková...'!$C$111:$J$279</definedName>
    <definedName name="_xlnm.Print_Titles" localSheetId="5">'02 - Svetelná a zásuvková...'!$127:$127</definedName>
    <definedName name="_xlnm._FilterDatabase" localSheetId="6" hidden="1">'03 - Bleskozvod a uzemnenie'!$C$127:$K$192</definedName>
    <definedName name="_xlnm.Print_Area" localSheetId="6">'03 - Bleskozvod a uzemnenie'!$C$4:$J$76,'03 - Bleskozvod a uzemnenie'!$C$111:$J$192</definedName>
    <definedName name="_xlnm.Print_Titles" localSheetId="6">'03 - Bleskozvod a uzemnenie'!$127:$127</definedName>
    <definedName name="_xlnm._FilterDatabase" localSheetId="7" hidden="1">'20220301_01_v - SO-01 Čas...'!$C$126:$K$312</definedName>
    <definedName name="_xlnm.Print_Area" localSheetId="7">'20220301_01_v - SO-01 Čas...'!$C$4:$J$76,'20220301_01_v - SO-01 Čas...'!$C$112:$J$312</definedName>
    <definedName name="_xlnm.Print_Titles" localSheetId="7">'20220301_01_v - SO-01 Čas...'!$126:$126</definedName>
    <definedName name="_xlnm._FilterDatabase" localSheetId="8" hidden="1">'20220301_01_f - SO-01 Čas...'!$C$119:$K$125</definedName>
    <definedName name="_xlnm.Print_Area" localSheetId="8">'20220301_01_f - SO-01 Čas...'!$C$4:$J$76,'20220301_01_f - SO-01 Čas...'!$C$105:$J$125</definedName>
    <definedName name="_xlnm.Print_Titles" localSheetId="8">'20220301_01_f - SO-01 Čas...'!$119:$119</definedName>
  </definedNames>
  <calcPr/>
</workbook>
</file>

<file path=xl/calcChain.xml><?xml version="1.0" encoding="utf-8"?>
<calcChain xmlns="http://schemas.openxmlformats.org/spreadsheetml/2006/main">
  <c i="9" l="1" r="J39"/>
  <c r="J38"/>
  <c i="1" r="AY104"/>
  <c i="9" r="J37"/>
  <c i="1" r="AX104"/>
  <c i="9"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F116"/>
  <c r="F114"/>
  <c r="E112"/>
  <c r="F93"/>
  <c r="F91"/>
  <c r="E89"/>
  <c r="J26"/>
  <c r="E26"/>
  <c r="J117"/>
  <c r="J25"/>
  <c r="J23"/>
  <c r="E23"/>
  <c r="J93"/>
  <c r="J22"/>
  <c r="J20"/>
  <c r="E20"/>
  <c r="F117"/>
  <c r="J19"/>
  <c r="J14"/>
  <c r="J91"/>
  <c r="E7"/>
  <c r="E85"/>
  <c i="8" r="J39"/>
  <c r="J38"/>
  <c i="1" r="AY103"/>
  <c i="8" r="J37"/>
  <c i="1" r="AX103"/>
  <c i="8"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F123"/>
  <c r="F121"/>
  <c r="E119"/>
  <c r="F93"/>
  <c r="F91"/>
  <c r="E89"/>
  <c r="J26"/>
  <c r="E26"/>
  <c r="J124"/>
  <c r="J25"/>
  <c r="J23"/>
  <c r="E23"/>
  <c r="J93"/>
  <c r="J22"/>
  <c r="J20"/>
  <c r="E20"/>
  <c r="F124"/>
  <c r="J19"/>
  <c r="J14"/>
  <c r="J121"/>
  <c r="E7"/>
  <c r="E115"/>
  <c i="7" r="J41"/>
  <c r="J40"/>
  <c i="1" r="AY102"/>
  <c i="7" r="J39"/>
  <c i="1" r="AX102"/>
  <c i="7"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5"/>
  <c r="F122"/>
  <c r="E120"/>
  <c r="J96"/>
  <c r="F93"/>
  <c r="E91"/>
  <c r="J25"/>
  <c r="E25"/>
  <c r="J124"/>
  <c r="J24"/>
  <c r="J22"/>
  <c r="E22"/>
  <c r="F125"/>
  <c r="J21"/>
  <c r="J19"/>
  <c r="E19"/>
  <c r="F95"/>
  <c r="J18"/>
  <c r="J16"/>
  <c r="J93"/>
  <c r="E7"/>
  <c r="E114"/>
  <c i="6" r="J41"/>
  <c r="J40"/>
  <c i="1" r="AY101"/>
  <c i="6" r="J39"/>
  <c i="1" r="AX101"/>
  <c i="6"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5"/>
  <c r="F122"/>
  <c r="E120"/>
  <c r="J96"/>
  <c r="F93"/>
  <c r="E91"/>
  <c r="J25"/>
  <c r="E25"/>
  <c r="J95"/>
  <c r="J24"/>
  <c r="J22"/>
  <c r="E22"/>
  <c r="F125"/>
  <c r="J21"/>
  <c r="J19"/>
  <c r="E19"/>
  <c r="F124"/>
  <c r="J18"/>
  <c r="J16"/>
  <c r="J93"/>
  <c r="E7"/>
  <c r="E85"/>
  <c i="5" r="J41"/>
  <c r="J40"/>
  <c i="1" r="AY100"/>
  <c i="5" r="J39"/>
  <c i="1" r="AX100"/>
  <c i="5"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5"/>
  <c r="F122"/>
  <c r="E120"/>
  <c r="J96"/>
  <c r="F93"/>
  <c r="E91"/>
  <c r="J25"/>
  <c r="E25"/>
  <c r="J124"/>
  <c r="J24"/>
  <c r="J22"/>
  <c r="E22"/>
  <c r="F96"/>
  <c r="J21"/>
  <c r="J19"/>
  <c r="E19"/>
  <c r="F124"/>
  <c r="J18"/>
  <c r="J16"/>
  <c r="J122"/>
  <c r="E7"/>
  <c r="E114"/>
  <c i="4" r="J39"/>
  <c r="J38"/>
  <c i="1" r="AY98"/>
  <c i="4" r="J37"/>
  <c i="1" r="AX98"/>
  <c i="4" r="BI166"/>
  <c r="BH166"/>
  <c r="BG166"/>
  <c r="BE166"/>
  <c r="T166"/>
  <c r="T165"/>
  <c r="R166"/>
  <c r="R165"/>
  <c r="P166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J123"/>
  <c r="J122"/>
  <c r="F122"/>
  <c r="F120"/>
  <c r="E118"/>
  <c r="J94"/>
  <c r="J93"/>
  <c r="F93"/>
  <c r="F91"/>
  <c r="E89"/>
  <c r="J20"/>
  <c r="E20"/>
  <c r="F94"/>
  <c r="J19"/>
  <c r="J14"/>
  <c r="J120"/>
  <c r="E7"/>
  <c r="E85"/>
  <c i="3" r="J39"/>
  <c r="J38"/>
  <c i="1" r="AY97"/>
  <c i="3" r="J37"/>
  <c i="1" r="AX97"/>
  <c i="3" r="BI365"/>
  <c r="BH365"/>
  <c r="BG365"/>
  <c r="BE365"/>
  <c r="T365"/>
  <c r="T364"/>
  <c r="R365"/>
  <c r="R364"/>
  <c r="P365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J127"/>
  <c r="J126"/>
  <c r="F126"/>
  <c r="F124"/>
  <c r="E122"/>
  <c r="J94"/>
  <c r="J93"/>
  <c r="F93"/>
  <c r="F91"/>
  <c r="E89"/>
  <c r="J20"/>
  <c r="E20"/>
  <c r="F127"/>
  <c r="J19"/>
  <c r="J14"/>
  <c r="J91"/>
  <c r="E7"/>
  <c r="E85"/>
  <c i="2" r="J39"/>
  <c r="J38"/>
  <c i="1" r="AY96"/>
  <c i="2" r="J37"/>
  <c i="1" r="AX96"/>
  <c i="2"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1"/>
  <c r="BH131"/>
  <c r="BG131"/>
  <c r="BE131"/>
  <c r="T131"/>
  <c r="R131"/>
  <c r="P131"/>
  <c r="BI130"/>
  <c r="BH130"/>
  <c r="BG130"/>
  <c r="BE130"/>
  <c r="T130"/>
  <c r="R130"/>
  <c r="P130"/>
  <c r="J124"/>
  <c r="J123"/>
  <c r="F123"/>
  <c r="F121"/>
  <c r="E119"/>
  <c r="J94"/>
  <c r="J93"/>
  <c r="F93"/>
  <c r="F91"/>
  <c r="E89"/>
  <c r="J20"/>
  <c r="E20"/>
  <c r="F124"/>
  <c r="J19"/>
  <c r="J14"/>
  <c r="J121"/>
  <c r="E7"/>
  <c r="E115"/>
  <c i="1" r="L90"/>
  <c r="AM90"/>
  <c r="AM89"/>
  <c r="L89"/>
  <c r="AM87"/>
  <c r="L87"/>
  <c r="L85"/>
  <c r="L84"/>
  <c i="2" r="BK232"/>
  <c r="J231"/>
  <c r="J229"/>
  <c r="J227"/>
  <c r="BK225"/>
  <c r="BK223"/>
  <c r="J222"/>
  <c r="BK220"/>
  <c r="J219"/>
  <c r="BK216"/>
  <c r="J214"/>
  <c r="J212"/>
  <c r="BK210"/>
  <c r="BK208"/>
  <c r="J207"/>
  <c r="J205"/>
  <c r="BK203"/>
  <c r="BK201"/>
  <c r="BK198"/>
  <c r="BK195"/>
  <c r="BK192"/>
  <c r="BK189"/>
  <c r="J186"/>
  <c r="J184"/>
  <c r="J181"/>
  <c r="J179"/>
  <c r="J175"/>
  <c r="BK171"/>
  <c r="BK168"/>
  <c r="J165"/>
  <c r="BK163"/>
  <c r="BK160"/>
  <c r="BK157"/>
  <c r="J155"/>
  <c r="J153"/>
  <c r="BK148"/>
  <c r="BK145"/>
  <c r="BK142"/>
  <c r="J141"/>
  <c r="J138"/>
  <c r="J134"/>
  <c r="J130"/>
  <c i="3" r="BK352"/>
  <c r="J341"/>
  <c r="BK320"/>
  <c r="BK290"/>
  <c r="BK260"/>
  <c r="J235"/>
  <c r="BK216"/>
  <c r="J201"/>
  <c r="BK185"/>
  <c r="BK165"/>
  <c r="J152"/>
  <c r="BK355"/>
  <c r="BK343"/>
  <c r="BK313"/>
  <c r="J280"/>
  <c r="BK257"/>
  <c r="BK231"/>
  <c r="BK214"/>
  <c r="J191"/>
  <c r="BK184"/>
  <c r="J155"/>
  <c r="J147"/>
  <c r="BK353"/>
  <c r="J304"/>
  <c r="BK277"/>
  <c r="J250"/>
  <c r="J236"/>
  <c r="BK181"/>
  <c r="BK164"/>
  <c r="J355"/>
  <c r="BK332"/>
  <c r="BK317"/>
  <c r="BK289"/>
  <c r="BK262"/>
  <c r="BK239"/>
  <c r="J218"/>
  <c r="J181"/>
  <c r="BK157"/>
  <c r="J139"/>
  <c r="J342"/>
  <c r="J332"/>
  <c r="BK312"/>
  <c r="BK297"/>
  <c r="BK268"/>
  <c r="J234"/>
  <c r="J206"/>
  <c r="J161"/>
  <c r="BK360"/>
  <c r="J321"/>
  <c r="BK284"/>
  <c r="J268"/>
  <c r="J246"/>
  <c r="BK199"/>
  <c r="J154"/>
  <c r="J359"/>
  <c r="BK321"/>
  <c r="BK286"/>
  <c r="BK259"/>
  <c r="BK232"/>
  <c r="J197"/>
  <c r="J362"/>
  <c r="BK318"/>
  <c r="J297"/>
  <c r="BK285"/>
  <c r="BK251"/>
  <c r="BK234"/>
  <c r="BK200"/>
  <c r="J177"/>
  <c r="J162"/>
  <c r="BK139"/>
  <c i="4" r="J145"/>
  <c r="BK160"/>
  <c r="J134"/>
  <c r="BK136"/>
  <c r="J155"/>
  <c r="J160"/>
  <c r="BK163"/>
  <c r="J138"/>
  <c r="J150"/>
  <c r="J129"/>
  <c r="BK134"/>
  <c i="5" r="J144"/>
  <c r="J160"/>
  <c r="BK143"/>
  <c r="J170"/>
  <c r="J152"/>
  <c r="BK132"/>
  <c r="J136"/>
  <c r="BK147"/>
  <c r="BK166"/>
  <c r="BK144"/>
  <c r="J143"/>
  <c i="6" r="BK259"/>
  <c r="BK247"/>
  <c r="BK198"/>
  <c r="J179"/>
  <c r="J155"/>
  <c r="J252"/>
  <c r="BK226"/>
  <c r="BK201"/>
  <c r="J151"/>
  <c r="BK277"/>
  <c r="BK257"/>
  <c r="BK216"/>
  <c r="BK186"/>
  <c r="J161"/>
  <c r="BK272"/>
  <c r="BK256"/>
  <c r="J229"/>
  <c r="J196"/>
  <c r="J178"/>
  <c r="J158"/>
  <c r="BK143"/>
  <c r="BK253"/>
  <c r="BK228"/>
  <c r="BK197"/>
  <c r="J163"/>
  <c r="BK271"/>
  <c r="BK238"/>
  <c r="J200"/>
  <c r="J183"/>
  <c r="BK167"/>
  <c r="BK136"/>
  <c r="J254"/>
  <c r="J215"/>
  <c r="BK206"/>
  <c r="J193"/>
  <c r="J133"/>
  <c r="J262"/>
  <c r="J234"/>
  <c r="BK217"/>
  <c r="J191"/>
  <c r="J176"/>
  <c r="J159"/>
  <c i="7" r="J164"/>
  <c r="BK138"/>
  <c r="J169"/>
  <c r="BK179"/>
  <c r="J147"/>
  <c r="BK175"/>
  <c r="J156"/>
  <c r="BK133"/>
  <c r="J182"/>
  <c r="J154"/>
  <c r="BK143"/>
  <c r="BK176"/>
  <c r="BK162"/>
  <c r="BK192"/>
  <c r="BK166"/>
  <c r="BK152"/>
  <c r="BK140"/>
  <c r="BK156"/>
  <c i="8" r="J310"/>
  <c r="BK290"/>
  <c r="J271"/>
  <c r="J245"/>
  <c r="J207"/>
  <c r="J144"/>
  <c r="J139"/>
  <c r="J132"/>
  <c r="J130"/>
  <c r="BK308"/>
  <c r="BK298"/>
  <c r="J293"/>
  <c r="BK281"/>
  <c r="BK263"/>
  <c r="BK251"/>
  <c r="BK240"/>
  <c r="J228"/>
  <c r="J184"/>
  <c r="BK165"/>
  <c r="BK132"/>
  <c r="BK293"/>
  <c r="BK258"/>
  <c r="J234"/>
  <c r="BK211"/>
  <c r="J171"/>
  <c r="J141"/>
  <c r="BK302"/>
  <c r="J283"/>
  <c r="J251"/>
  <c r="J231"/>
  <c r="BK213"/>
  <c r="BK199"/>
  <c r="BK166"/>
  <c r="BK148"/>
  <c r="J131"/>
  <c r="BK282"/>
  <c r="J263"/>
  <c r="J238"/>
  <c r="BK196"/>
  <c r="BK172"/>
  <c r="BK151"/>
  <c r="J129"/>
  <c r="J299"/>
  <c r="J279"/>
  <c r="J258"/>
  <c r="J233"/>
  <c r="BK209"/>
  <c r="J157"/>
  <c r="BK299"/>
  <c r="J282"/>
  <c r="J255"/>
  <c r="BK202"/>
  <c r="BK186"/>
  <c r="BK152"/>
  <c r="BK272"/>
  <c r="J235"/>
  <c r="J201"/>
  <c r="J181"/>
  <c r="BK153"/>
  <c i="9" r="J122"/>
  <c i="2" r="J232"/>
  <c r="BK229"/>
  <c r="BK226"/>
  <c r="J224"/>
  <c r="J221"/>
  <c r="J218"/>
  <c r="BK215"/>
  <c r="BK212"/>
  <c r="J209"/>
  <c r="BK205"/>
  <c r="J203"/>
  <c r="J198"/>
  <c r="J193"/>
  <c r="J189"/>
  <c r="BK183"/>
  <c r="BK175"/>
  <c r="J170"/>
  <c r="J164"/>
  <c r="J160"/>
  <c r="BK155"/>
  <c r="J148"/>
  <c r="J145"/>
  <c r="BK141"/>
  <c r="J137"/>
  <c i="3" r="BK365"/>
  <c r="BK333"/>
  <c r="J308"/>
  <c r="BK271"/>
  <c r="BK209"/>
  <c r="BK176"/>
  <c r="J365"/>
  <c r="BK345"/>
  <c r="J282"/>
  <c r="BK237"/>
  <c r="BK207"/>
  <c r="J171"/>
  <c r="BK140"/>
  <c r="BK335"/>
  <c r="J275"/>
  <c r="BK230"/>
  <c r="J169"/>
  <c r="BK136"/>
  <c r="BK336"/>
  <c r="J316"/>
  <c r="BK288"/>
  <c r="J244"/>
  <c r="J207"/>
  <c r="J168"/>
  <c r="J146"/>
  <c r="J313"/>
  <c r="J279"/>
  <c r="J232"/>
  <c r="BK192"/>
  <c r="BK175"/>
  <c r="BK351"/>
  <c r="J292"/>
  <c r="BK261"/>
  <c r="J213"/>
  <c r="J145"/>
  <c r="J339"/>
  <c r="BK282"/>
  <c r="J248"/>
  <c r="J190"/>
  <c r="J351"/>
  <c r="J315"/>
  <c r="BK287"/>
  <c r="BK242"/>
  <c r="BK193"/>
  <c r="J166"/>
  <c r="J140"/>
  <c i="4" r="BK158"/>
  <c r="J146"/>
  <c r="BK137"/>
  <c r="J139"/>
  <c r="BK146"/>
  <c r="J159"/>
  <c i="5" r="J146"/>
  <c r="BK152"/>
  <c r="BK149"/>
  <c r="J147"/>
  <c r="BK140"/>
  <c r="J132"/>
  <c r="BK169"/>
  <c i="6" r="J274"/>
  <c r="J217"/>
  <c r="BK189"/>
  <c r="J162"/>
  <c r="BK205"/>
  <c r="BK265"/>
  <c r="BK231"/>
  <c r="BK135"/>
  <c r="J235"/>
  <c r="J192"/>
  <c r="J170"/>
  <c r="BK260"/>
  <c r="J212"/>
  <c r="BK177"/>
  <c r="BK137"/>
  <c r="J228"/>
  <c r="J189"/>
  <c r="BK153"/>
  <c r="J232"/>
  <c r="J199"/>
  <c r="J279"/>
  <c r="J244"/>
  <c r="BK220"/>
  <c r="BK193"/>
  <c r="J173"/>
  <c r="BK154"/>
  <c r="BK134"/>
  <c i="7" r="BK131"/>
  <c r="J133"/>
  <c r="J159"/>
  <c r="BK171"/>
  <c r="BK132"/>
  <c r="BK139"/>
  <c r="BK167"/>
  <c r="BK136"/>
  <c r="BK173"/>
  <c r="J140"/>
  <c i="8" r="BK285"/>
  <c r="J261"/>
  <c r="BK219"/>
  <c r="BK182"/>
  <c r="J134"/>
  <c r="BK301"/>
  <c r="BK292"/>
  <c r="BK268"/>
  <c r="J253"/>
  <c r="J243"/>
  <c r="BK232"/>
  <c r="J220"/>
  <c r="J193"/>
  <c r="J173"/>
  <c r="BK158"/>
  <c r="BK307"/>
  <c r="J262"/>
  <c r="BK243"/>
  <c r="BK221"/>
  <c r="J183"/>
  <c r="J163"/>
  <c r="BK145"/>
  <c r="BK303"/>
  <c r="BK278"/>
  <c r="J239"/>
  <c r="BK228"/>
  <c r="J210"/>
  <c r="J198"/>
  <c r="J154"/>
  <c r="J138"/>
  <c r="J298"/>
  <c r="J281"/>
  <c r="BK262"/>
  <c r="BK242"/>
  <c r="J223"/>
  <c r="J216"/>
  <c r="BK173"/>
  <c r="BK161"/>
  <c r="BK141"/>
  <c r="J308"/>
  <c r="J290"/>
  <c r="BK273"/>
  <c r="J244"/>
  <c r="J211"/>
  <c r="BK174"/>
  <c r="BK130"/>
  <c r="J284"/>
  <c r="J260"/>
  <c r="BK234"/>
  <c r="BK190"/>
  <c r="BK184"/>
  <c r="J170"/>
  <c r="J140"/>
  <c r="J259"/>
  <c r="BK239"/>
  <c r="BK204"/>
  <c r="BK189"/>
  <c r="J162"/>
  <c r="J147"/>
  <c i="9" r="BK121"/>
  <c r="J125"/>
  <c i="2" r="F37"/>
  <c r="J201"/>
  <c r="BK196"/>
  <c r="BK193"/>
  <c r="J190"/>
  <c r="J187"/>
  <c r="BK182"/>
  <c r="BK179"/>
  <c r="J174"/>
  <c r="BK169"/>
  <c r="BK166"/>
  <c r="J162"/>
  <c r="BK158"/>
  <c r="J156"/>
  <c r="BK153"/>
  <c r="J147"/>
  <c r="BK143"/>
  <c r="BK140"/>
  <c r="BK137"/>
  <c r="BK134"/>
  <c r="F39"/>
  <c i="3" r="J245"/>
  <c r="BK218"/>
  <c r="BK205"/>
  <c r="BK190"/>
  <c r="J172"/>
  <c r="J159"/>
  <c r="J136"/>
  <c r="BK344"/>
  <c r="J309"/>
  <c r="J286"/>
  <c r="J261"/>
  <c r="BK224"/>
  <c r="J187"/>
  <c r="BK135"/>
  <c r="BK331"/>
  <c r="J312"/>
  <c r="BK279"/>
  <c r="J258"/>
  <c r="BK235"/>
  <c r="J212"/>
  <c r="J194"/>
  <c r="J164"/>
  <c r="BK142"/>
  <c r="BK346"/>
  <c r="BK326"/>
  <c r="J305"/>
  <c r="BK280"/>
  <c r="J252"/>
  <c r="BK229"/>
  <c r="J195"/>
  <c r="BK179"/>
  <c r="BK159"/>
  <c r="J353"/>
  <c r="BK322"/>
  <c r="J310"/>
  <c r="J256"/>
  <c r="J241"/>
  <c r="J192"/>
  <c r="J157"/>
  <c r="BK358"/>
  <c r="J336"/>
  <c r="BK302"/>
  <c r="J273"/>
  <c r="J255"/>
  <c r="BK225"/>
  <c r="BK196"/>
  <c r="J135"/>
  <c r="J320"/>
  <c r="BK292"/>
  <c r="BK253"/>
  <c r="J243"/>
  <c r="J222"/>
  <c r="J179"/>
  <c r="J165"/>
  <c r="BK144"/>
  <c i="4" r="BK151"/>
  <c r="BK129"/>
  <c r="J162"/>
  <c r="BK166"/>
  <c r="J161"/>
  <c r="J148"/>
  <c r="J163"/>
  <c r="J144"/>
  <c r="BK164"/>
  <c i="5" r="J168"/>
  <c r="BK135"/>
  <c r="J157"/>
  <c r="J133"/>
  <c r="J145"/>
  <c r="BK148"/>
  <c r="J167"/>
  <c r="BK164"/>
  <c r="BK160"/>
  <c r="BK170"/>
  <c r="BK158"/>
  <c r="BK141"/>
  <c i="6" r="J256"/>
  <c r="J242"/>
  <c r="BK200"/>
  <c r="BK187"/>
  <c r="J169"/>
  <c r="J145"/>
  <c r="J248"/>
  <c r="J230"/>
  <c r="J206"/>
  <c r="BK152"/>
  <c r="J278"/>
  <c r="BK255"/>
  <c r="J247"/>
  <c r="J214"/>
  <c r="BK176"/>
  <c r="BK148"/>
  <c r="J257"/>
  <c r="BK236"/>
  <c r="J195"/>
  <c r="BK174"/>
  <c r="J146"/>
  <c r="J267"/>
  <c r="BK233"/>
  <c r="J201"/>
  <c r="BK156"/>
  <c r="BK276"/>
  <c r="BK245"/>
  <c r="J218"/>
  <c r="BK178"/>
  <c r="J165"/>
  <c r="BK270"/>
  <c r="BK246"/>
  <c r="BK223"/>
  <c r="BK212"/>
  <c r="BK164"/>
  <c r="BK279"/>
  <c r="BK269"/>
  <c r="BK241"/>
  <c r="J233"/>
  <c r="BK202"/>
  <c r="J172"/>
  <c r="BK161"/>
  <c r="BK139"/>
  <c i="7" r="BK146"/>
  <c r="J190"/>
  <c r="BK144"/>
  <c r="BK164"/>
  <c r="J143"/>
  <c r="J173"/>
  <c r="J150"/>
  <c r="BK135"/>
  <c r="J192"/>
  <c r="J155"/>
  <c r="J142"/>
  <c r="BK185"/>
  <c r="BK158"/>
  <c r="BK142"/>
  <c r="BK174"/>
  <c r="J162"/>
  <c r="BK134"/>
  <c r="BK169"/>
  <c r="BK160"/>
  <c r="J135"/>
  <c i="8" r="J295"/>
  <c r="J277"/>
  <c r="J269"/>
  <c r="BK223"/>
  <c r="J195"/>
  <c r="BK146"/>
  <c r="BK198"/>
  <c r="BK260"/>
  <c r="BK216"/>
  <c r="J179"/>
  <c r="J153"/>
  <c r="BK267"/>
  <c r="J212"/>
  <c r="J161"/>
  <c r="BK306"/>
  <c r="BK270"/>
  <c r="J240"/>
  <c r="J174"/>
  <c r="BK147"/>
  <c r="J302"/>
  <c r="BK271"/>
  <c r="BK175"/>
  <c r="BK286"/>
  <c r="BK248"/>
  <c r="J191"/>
  <c r="BK171"/>
  <c r="BK129"/>
  <c r="J202"/>
  <c r="J172"/>
  <c i="9" r="BK125"/>
  <c i="2" r="F35"/>
  <c r="J200"/>
  <c r="J195"/>
  <c r="BK191"/>
  <c r="BK186"/>
  <c r="BK184"/>
  <c r="J180"/>
  <c r="J178"/>
  <c r="BK173"/>
  <c r="BK170"/>
  <c r="BK167"/>
  <c r="BK164"/>
  <c r="BK161"/>
  <c r="J158"/>
  <c r="J154"/>
  <c r="BK149"/>
  <c r="BK146"/>
  <c r="J144"/>
  <c r="J142"/>
  <c r="J139"/>
  <c r="J136"/>
  <c r="BK131"/>
  <c i="1" r="AS99"/>
  <c i="3" r="BK330"/>
  <c r="BK291"/>
  <c r="BK281"/>
  <c r="J230"/>
  <c r="BK203"/>
  <c r="BK188"/>
  <c r="BK171"/>
  <c r="BK155"/>
  <c r="BK363"/>
  <c r="BK340"/>
  <c r="J299"/>
  <c r="BK272"/>
  <c r="J233"/>
  <c r="J217"/>
  <c r="BK206"/>
  <c r="J189"/>
  <c r="BK169"/>
  <c r="BK149"/>
  <c r="J358"/>
  <c r="J329"/>
  <c r="J295"/>
  <c r="J249"/>
  <c r="BK227"/>
  <c r="BK189"/>
  <c r="BK161"/>
  <c r="BK134"/>
  <c r="J328"/>
  <c r="BK315"/>
  <c r="J291"/>
  <c r="J266"/>
  <c r="J229"/>
  <c r="BK208"/>
  <c r="BK170"/>
  <c r="J153"/>
  <c r="BK133"/>
  <c r="J340"/>
  <c r="J319"/>
  <c r="BK304"/>
  <c r="J271"/>
  <c r="BK258"/>
  <c r="BK233"/>
  <c r="BK210"/>
  <c r="J183"/>
  <c r="J170"/>
  <c r="J354"/>
  <c r="BK324"/>
  <c r="J301"/>
  <c r="BK274"/>
  <c r="J267"/>
  <c r="BK244"/>
  <c r="J203"/>
  <c r="J160"/>
  <c r="J134"/>
  <c r="BK342"/>
  <c r="BK327"/>
  <c r="BK299"/>
  <c r="J278"/>
  <c r="BK256"/>
  <c r="J215"/>
  <c r="BK138"/>
  <c r="BK329"/>
  <c r="BK300"/>
  <c r="BK293"/>
  <c r="BK266"/>
  <c r="BK245"/>
  <c r="J220"/>
  <c r="J184"/>
  <c r="J156"/>
  <c i="4" r="J164"/>
  <c r="J137"/>
  <c r="BK138"/>
  <c r="BK140"/>
  <c r="J149"/>
  <c r="BK150"/>
  <c r="BK155"/>
  <c r="BK132"/>
  <c r="J153"/>
  <c r="J140"/>
  <c r="BK139"/>
  <c i="5" r="BK161"/>
  <c r="J131"/>
  <c r="J138"/>
  <c r="J169"/>
  <c r="J137"/>
  <c r="J149"/>
  <c r="J155"/>
  <c r="BK142"/>
  <c r="J148"/>
  <c r="BK134"/>
  <c r="BK157"/>
  <c i="6" r="BK248"/>
  <c r="BK215"/>
  <c r="BK195"/>
  <c r="BK171"/>
  <c r="BK144"/>
  <c r="J241"/>
  <c r="BK222"/>
  <c r="BK192"/>
  <c r="BK147"/>
  <c r="J273"/>
  <c r="BK250"/>
  <c r="J224"/>
  <c r="J198"/>
  <c r="J166"/>
  <c r="BK141"/>
  <c r="BK258"/>
  <c r="J239"/>
  <c r="J197"/>
  <c r="BK179"/>
  <c r="BK157"/>
  <c r="J137"/>
  <c r="J238"/>
  <c r="BK224"/>
  <c r="BK183"/>
  <c r="J157"/>
  <c r="BK131"/>
  <c r="BK251"/>
  <c r="J220"/>
  <c r="J188"/>
  <c r="BK155"/>
  <c r="J268"/>
  <c r="J237"/>
  <c r="BK221"/>
  <c r="J208"/>
  <c r="J156"/>
  <c r="BK278"/>
  <c r="J258"/>
  <c r="BK237"/>
  <c r="J226"/>
  <c r="BK199"/>
  <c r="BK169"/>
  <c r="J160"/>
  <c i="7" r="BK161"/>
  <c r="J191"/>
  <c r="J153"/>
  <c r="BK177"/>
  <c r="J179"/>
  <c r="BK157"/>
  <c r="J148"/>
  <c r="J131"/>
  <c r="J177"/>
  <c r="BK145"/>
  <c r="BK137"/>
  <c r="BK178"/>
  <c r="J160"/>
  <c r="BK147"/>
  <c r="J172"/>
  <c r="J157"/>
  <c r="J132"/>
  <c r="BK168"/>
  <c r="BK154"/>
  <c i="8" r="J301"/>
  <c r="J276"/>
  <c r="J266"/>
  <c r="J242"/>
  <c r="J218"/>
  <c r="J204"/>
  <c r="J158"/>
  <c i="2" r="J233"/>
  <c r="BK230"/>
  <c r="BK228"/>
  <c r="BK227"/>
  <c r="J226"/>
  <c r="BK224"/>
  <c r="BK222"/>
  <c r="BK219"/>
  <c r="BK217"/>
  <c r="J216"/>
  <c r="J215"/>
  <c r="BK213"/>
  <c r="BK211"/>
  <c r="BK209"/>
  <c r="BK207"/>
  <c r="BK206"/>
  <c r="BK204"/>
  <c r="J202"/>
  <c r="J199"/>
  <c r="J196"/>
  <c r="J192"/>
  <c r="BK188"/>
  <c r="J185"/>
  <c r="BK181"/>
  <c r="BK178"/>
  <c r="BK174"/>
  <c r="J172"/>
  <c r="J169"/>
  <c r="J166"/>
  <c r="J163"/>
  <c r="J151"/>
  <c r="J150"/>
  <c r="J149"/>
  <c r="J146"/>
  <c r="J143"/>
  <c r="BK139"/>
  <c r="J135"/>
  <c i="3" r="BK361"/>
  <c r="J335"/>
  <c r="J325"/>
  <c r="J303"/>
  <c r="J285"/>
  <c r="BK248"/>
  <c r="J227"/>
  <c r="J205"/>
  <c r="J193"/>
  <c r="BK160"/>
  <c r="BK150"/>
  <c r="J346"/>
  <c r="J314"/>
  <c r="BK278"/>
  <c r="BK247"/>
  <c r="J228"/>
  <c r="J211"/>
  <c r="J196"/>
  <c r="J182"/>
  <c r="BK167"/>
  <c r="BK148"/>
  <c r="J350"/>
  <c r="J326"/>
  <c r="BK298"/>
  <c r="BK264"/>
  <c r="J240"/>
  <c r="J202"/>
  <c r="BK166"/>
  <c r="J151"/>
  <c r="J352"/>
  <c r="J323"/>
  <c r="BK305"/>
  <c r="BK283"/>
  <c r="J253"/>
  <c r="J231"/>
  <c r="J209"/>
  <c r="J188"/>
  <c r="J167"/>
  <c r="BK152"/>
  <c r="BK362"/>
  <c r="J337"/>
  <c r="BK316"/>
  <c r="J298"/>
  <c r="J262"/>
  <c r="BK236"/>
  <c r="BK228"/>
  <c r="BK204"/>
  <c r="BK180"/>
  <c r="BK163"/>
  <c r="J142"/>
  <c r="J347"/>
  <c r="J317"/>
  <c r="BK276"/>
  <c r="BK250"/>
  <c r="BK223"/>
  <c r="J178"/>
  <c r="J144"/>
  <c r="J345"/>
  <c r="BK328"/>
  <c r="J287"/>
  <c r="J272"/>
  <c r="BK249"/>
  <c r="J221"/>
  <c r="BK182"/>
  <c r="J338"/>
  <c r="J306"/>
  <c r="BK295"/>
  <c r="J264"/>
  <c r="J247"/>
  <c r="BK226"/>
  <c r="BK194"/>
  <c r="J176"/>
  <c r="J148"/>
  <c r="J138"/>
  <c i="4" r="J143"/>
  <c r="J147"/>
  <c r="J154"/>
  <c r="BK131"/>
  <c r="BK143"/>
  <c r="BK153"/>
  <c r="J130"/>
  <c r="J151"/>
  <c r="J132"/>
  <c r="BK144"/>
  <c i="5" r="BK167"/>
  <c r="J134"/>
  <c r="BK155"/>
  <c r="BK131"/>
  <c r="J158"/>
  <c r="BK138"/>
  <c r="J161"/>
  <c r="BK150"/>
  <c r="BK168"/>
  <c r="BK145"/>
  <c r="BK156"/>
  <c i="6" r="J266"/>
  <c r="J216"/>
  <c r="BK210"/>
  <c r="BK188"/>
  <c r="J174"/>
  <c r="J141"/>
  <c r="BK138"/>
  <c r="J134"/>
  <c r="BK133"/>
  <c r="J132"/>
  <c r="J131"/>
  <c r="J276"/>
  <c r="J269"/>
  <c r="J264"/>
  <c r="BK243"/>
  <c r="BK227"/>
  <c r="J185"/>
  <c r="J138"/>
  <c r="BK267"/>
  <c r="J249"/>
  <c r="BK239"/>
  <c r="BK203"/>
  <c r="J167"/>
  <c r="J147"/>
  <c r="J271"/>
  <c r="BK242"/>
  <c r="J205"/>
  <c r="BK181"/>
  <c r="BK173"/>
  <c r="BK150"/>
  <c r="J135"/>
  <c r="BK230"/>
  <c r="BK218"/>
  <c r="BK175"/>
  <c r="J152"/>
  <c r="BK254"/>
  <c r="J223"/>
  <c r="BK190"/>
  <c r="J171"/>
  <c r="J149"/>
  <c r="J265"/>
  <c r="BK225"/>
  <c r="J213"/>
  <c r="J140"/>
  <c r="BK264"/>
  <c r="J243"/>
  <c r="BK232"/>
  <c r="J211"/>
  <c r="BK182"/>
  <c r="BK163"/>
  <c r="BK142"/>
  <c i="7" r="BK159"/>
  <c r="J174"/>
  <c r="J181"/>
  <c r="J145"/>
  <c r="J163"/>
  <c r="BK149"/>
  <c r="BK188"/>
  <c r="J167"/>
  <c r="BK141"/>
  <c r="J186"/>
  <c r="BK153"/>
  <c r="BK191"/>
  <c r="J170"/>
  <c r="J149"/>
  <c r="BK182"/>
  <c r="J141"/>
  <c i="8" r="J287"/>
  <c r="J275"/>
  <c r="J265"/>
  <c r="J230"/>
  <c r="J215"/>
  <c r="BK176"/>
  <c r="BK137"/>
  <c r="J304"/>
  <c r="BK295"/>
  <c r="BK289"/>
  <c r="BK257"/>
  <c r="BK250"/>
  <c r="BK230"/>
  <c r="J203"/>
  <c r="BK180"/>
  <c r="BK163"/>
  <c r="BK283"/>
  <c r="BK238"/>
  <c r="BK212"/>
  <c r="J185"/>
  <c r="BK154"/>
  <c r="BK311"/>
  <c r="J296"/>
  <c r="J237"/>
  <c r="BK217"/>
  <c r="BK208"/>
  <c r="J196"/>
  <c r="BK164"/>
  <c r="J142"/>
  <c r="BK288"/>
  <c r="J247"/>
  <c r="J221"/>
  <c r="J177"/>
  <c r="J156"/>
  <c r="BK136"/>
  <c r="BK310"/>
  <c r="J288"/>
  <c r="BK259"/>
  <c r="BK229"/>
  <c r="BK201"/>
  <c r="BK140"/>
  <c r="J268"/>
  <c r="BK220"/>
  <c r="BK194"/>
  <c r="BK185"/>
  <c r="BK177"/>
  <c r="J145"/>
  <c r="BK275"/>
  <c r="J206"/>
  <c r="J192"/>
  <c r="BK178"/>
  <c r="BK155"/>
  <c i="2" r="BK233"/>
  <c r="BK231"/>
  <c r="J230"/>
  <c r="J228"/>
  <c r="J225"/>
  <c r="J223"/>
  <c r="BK221"/>
  <c r="J220"/>
  <c r="BK218"/>
  <c r="J217"/>
  <c r="BK214"/>
  <c r="J213"/>
  <c r="J211"/>
  <c r="J210"/>
  <c r="J208"/>
  <c r="J206"/>
  <c r="J204"/>
  <c r="BK202"/>
  <c r="BK199"/>
  <c r="BK194"/>
  <c r="J191"/>
  <c r="BK187"/>
  <c r="J183"/>
  <c r="BK180"/>
  <c r="BK177"/>
  <c r="J173"/>
  <c r="J171"/>
  <c r="J167"/>
  <c r="BK162"/>
  <c r="J159"/>
  <c r="J157"/>
  <c r="BK154"/>
  <c r="BK151"/>
  <c r="BK138"/>
  <c r="BK135"/>
  <c r="BK130"/>
  <c i="3" r="BK357"/>
  <c r="BK350"/>
  <c r="J331"/>
  <c r="BK307"/>
  <c r="J284"/>
  <c r="BK241"/>
  <c r="J226"/>
  <c r="J214"/>
  <c r="J199"/>
  <c r="BK173"/>
  <c r="BK359"/>
  <c r="BK325"/>
  <c r="BK303"/>
  <c r="BK269"/>
  <c r="BK220"/>
  <c r="J200"/>
  <c r="BK168"/>
  <c r="BK153"/>
  <c r="J361"/>
  <c r="BK341"/>
  <c r="J300"/>
  <c r="J265"/>
  <c r="BK246"/>
  <c r="BK217"/>
  <c r="J173"/>
  <c r="BK143"/>
  <c r="J343"/>
  <c r="J324"/>
  <c r="BK308"/>
  <c r="BK275"/>
  <c r="BK265"/>
  <c r="J242"/>
  <c r="J225"/>
  <c r="BK202"/>
  <c r="J180"/>
  <c r="BK147"/>
  <c r="J363"/>
  <c r="BK339"/>
  <c r="J318"/>
  <c r="J302"/>
  <c r="J269"/>
  <c r="J237"/>
  <c r="BK215"/>
  <c r="J185"/>
  <c r="BK172"/>
  <c r="J149"/>
  <c r="BK334"/>
  <c r="BK309"/>
  <c r="J270"/>
  <c r="BK255"/>
  <c r="BK211"/>
  <c r="J163"/>
  <c r="J137"/>
  <c r="J357"/>
  <c r="BK337"/>
  <c r="BK306"/>
  <c r="J281"/>
  <c r="BK270"/>
  <c r="BK238"/>
  <c r="BK201"/>
  <c r="BK137"/>
  <c r="J327"/>
  <c r="J307"/>
  <c r="J294"/>
  <c r="J283"/>
  <c r="BK252"/>
  <c r="J223"/>
  <c r="BK213"/>
  <c r="BK178"/>
  <c r="J150"/>
  <c i="4" r="BK148"/>
  <c r="BK161"/>
  <c r="J136"/>
  <c r="BK135"/>
  <c r="BK142"/>
  <c r="BK133"/>
  <c r="BK145"/>
  <c r="J166"/>
  <c r="BK141"/>
  <c r="J141"/>
  <c i="5" r="J162"/>
  <c r="BK133"/>
  <c r="J142"/>
  <c r="J164"/>
  <c r="J153"/>
  <c r="J135"/>
  <c r="J156"/>
  <c r="BK151"/>
  <c r="J139"/>
  <c r="BK153"/>
  <c r="J166"/>
  <c r="BK146"/>
  <c i="6" r="BK268"/>
  <c r="BK240"/>
  <c r="BK211"/>
  <c r="BK184"/>
  <c r="BK170"/>
  <c r="J150"/>
  <c r="J259"/>
  <c r="J236"/>
  <c r="J210"/>
  <c r="J153"/>
  <c r="J136"/>
  <c r="J261"/>
  <c r="J240"/>
  <c r="BK191"/>
  <c r="BK162"/>
  <c r="J139"/>
  <c r="J253"/>
  <c r="J219"/>
  <c r="J194"/>
  <c r="BK159"/>
  <c r="BK274"/>
  <c r="J227"/>
  <c r="J204"/>
  <c r="J184"/>
  <c r="BK160"/>
  <c r="BK273"/>
  <c r="BK244"/>
  <c r="J203"/>
  <c r="J186"/>
  <c r="BK168"/>
  <c r="BK140"/>
  <c r="J255"/>
  <c r="J231"/>
  <c r="BK214"/>
  <c r="BK196"/>
  <c r="J144"/>
  <c r="J277"/>
  <c r="BK252"/>
  <c r="BK235"/>
  <c r="BK219"/>
  <c r="BK194"/>
  <c r="J177"/>
  <c r="J168"/>
  <c r="BK151"/>
  <c i="7" r="J185"/>
  <c r="J134"/>
  <c r="BK172"/>
  <c r="J184"/>
  <c r="BK163"/>
  <c r="BK184"/>
  <c r="J168"/>
  <c r="J137"/>
  <c r="J178"/>
  <c r="J152"/>
  <c r="J136"/>
  <c r="J175"/>
  <c r="BK150"/>
  <c r="J188"/>
  <c r="J165"/>
  <c r="J146"/>
  <c r="J180"/>
  <c r="J161"/>
  <c r="BK151"/>
  <c i="8" r="BK291"/>
  <c r="J272"/>
  <c r="BK255"/>
  <c r="J224"/>
  <c r="J213"/>
  <c r="J199"/>
  <c r="J135"/>
  <c r="BK312"/>
  <c r="J300"/>
  <c r="BK284"/>
  <c r="BK265"/>
  <c r="J252"/>
  <c r="BK241"/>
  <c r="BK237"/>
  <c r="J226"/>
  <c r="BK192"/>
  <c r="BK169"/>
  <c r="BK133"/>
  <c r="J297"/>
  <c r="J248"/>
  <c r="J232"/>
  <c r="J200"/>
  <c r="J178"/>
  <c r="BK156"/>
  <c r="BK139"/>
  <c r="J307"/>
  <c r="J285"/>
  <c r="J270"/>
  <c r="J229"/>
  <c r="BK206"/>
  <c r="BK170"/>
  <c r="J149"/>
  <c r="J137"/>
  <c r="BK296"/>
  <c r="J274"/>
  <c r="J250"/>
  <c r="J225"/>
  <c r="J190"/>
  <c r="J169"/>
  <c r="J148"/>
  <c r="J312"/>
  <c r="J292"/>
  <c r="BK287"/>
  <c r="BK256"/>
  <c r="BK225"/>
  <c r="BK193"/>
  <c r="BK134"/>
  <c r="BK294"/>
  <c r="BK279"/>
  <c r="J267"/>
  <c r="BK244"/>
  <c r="BK200"/>
  <c r="J180"/>
  <c r="BK160"/>
  <c r="J257"/>
  <c r="BK224"/>
  <c r="BK197"/>
  <c r="J182"/>
  <c r="BK149"/>
  <c r="BK135"/>
  <c i="9" r="J121"/>
  <c r="BK124"/>
  <c i="2" r="F38"/>
  <c r="BK200"/>
  <c r="J194"/>
  <c r="BK190"/>
  <c r="J188"/>
  <c r="BK185"/>
  <c r="J182"/>
  <c r="J177"/>
  <c r="BK172"/>
  <c r="J168"/>
  <c r="BK165"/>
  <c r="J161"/>
  <c r="BK159"/>
  <c r="BK156"/>
  <c r="BK150"/>
  <c r="BK147"/>
  <c r="BK144"/>
  <c r="J140"/>
  <c r="BK136"/>
  <c r="J131"/>
  <c r="J35"/>
  <c i="3" r="BK310"/>
  <c r="J288"/>
  <c r="J257"/>
  <c r="J224"/>
  <c r="BK212"/>
  <c r="BK195"/>
  <c r="BK162"/>
  <c r="BK151"/>
  <c r="BK347"/>
  <c r="J334"/>
  <c r="BK294"/>
  <c r="BK267"/>
  <c r="BK222"/>
  <c r="J216"/>
  <c r="J204"/>
  <c r="BK187"/>
  <c r="BK154"/>
  <c r="J133"/>
  <c r="J330"/>
  <c r="BK301"/>
  <c r="J238"/>
  <c r="J208"/>
  <c r="BK174"/>
  <c r="BK146"/>
  <c r="J322"/>
  <c r="J296"/>
  <c r="J274"/>
  <c r="J251"/>
  <c r="BK219"/>
  <c r="BK197"/>
  <c r="BK177"/>
  <c r="BK158"/>
  <c r="J143"/>
  <c r="BK354"/>
  <c r="J333"/>
  <c r="J311"/>
  <c r="J293"/>
  <c r="J260"/>
  <c r="BK221"/>
  <c r="BK191"/>
  <c r="J174"/>
  <c r="BK156"/>
  <c r="J344"/>
  <c r="BK314"/>
  <c r="J290"/>
  <c r="BK273"/>
  <c r="J259"/>
  <c r="BK243"/>
  <c r="BK183"/>
  <c r="J158"/>
  <c r="J360"/>
  <c r="BK338"/>
  <c r="BK319"/>
  <c r="J289"/>
  <c r="J276"/>
  <c r="BK240"/>
  <c r="J210"/>
  <c r="BK186"/>
  <c r="BK323"/>
  <c r="BK311"/>
  <c r="BK296"/>
  <c r="J277"/>
  <c r="J239"/>
  <c r="J219"/>
  <c r="J186"/>
  <c r="J175"/>
  <c r="BK145"/>
  <c i="4" r="BK159"/>
  <c r="J135"/>
  <c r="BK154"/>
  <c r="BK147"/>
  <c r="J158"/>
  <c r="J131"/>
  <c r="BK162"/>
  <c r="J133"/>
  <c r="BK149"/>
  <c r="BK130"/>
  <c r="J142"/>
  <c i="5" r="J163"/>
  <c r="J141"/>
  <c r="BK159"/>
  <c r="BK137"/>
  <c r="J151"/>
  <c r="J150"/>
  <c r="BK163"/>
  <c r="J140"/>
  <c r="BK162"/>
  <c r="BK139"/>
  <c r="J159"/>
  <c r="BK136"/>
  <c i="6" r="J250"/>
  <c r="BK213"/>
  <c r="J190"/>
  <c r="J180"/>
  <c r="J164"/>
  <c r="J143"/>
  <c r="BK249"/>
  <c r="BK234"/>
  <c r="BK209"/>
  <c r="J154"/>
  <c r="BK132"/>
  <c r="J260"/>
  <c r="J245"/>
  <c r="BK208"/>
  <c r="BK180"/>
  <c r="J142"/>
  <c r="BK261"/>
  <c r="J251"/>
  <c r="J209"/>
  <c r="J182"/>
  <c r="BK172"/>
  <c r="BK149"/>
  <c r="BK262"/>
  <c r="J225"/>
  <c r="BK185"/>
  <c r="BK165"/>
  <c r="BK146"/>
  <c r="J270"/>
  <c r="J221"/>
  <c r="J187"/>
  <c r="BK158"/>
  <c r="BK266"/>
  <c r="BK229"/>
  <c r="J202"/>
  <c r="J148"/>
  <c r="J272"/>
  <c r="J246"/>
  <c r="J222"/>
  <c r="BK204"/>
  <c r="J181"/>
  <c r="J175"/>
  <c r="BK166"/>
  <c r="BK145"/>
  <c i="7" r="J139"/>
  <c r="J187"/>
  <c r="BK190"/>
  <c r="BK165"/>
  <c r="BK181"/>
  <c r="J166"/>
  <c r="J138"/>
  <c r="BK180"/>
  <c r="BK148"/>
  <c r="BK187"/>
  <c r="BK170"/>
  <c r="J151"/>
  <c r="J176"/>
  <c r="BK155"/>
  <c r="J144"/>
  <c r="BK186"/>
  <c r="J171"/>
  <c r="J158"/>
  <c i="8" r="J311"/>
  <c r="BK274"/>
  <c r="J264"/>
  <c r="BK233"/>
  <c r="BK205"/>
  <c r="BK168"/>
  <c r="J209"/>
  <c r="J164"/>
  <c r="BK304"/>
  <c r="BK261"/>
  <c r="J246"/>
  <c r="BK195"/>
  <c r="BK157"/>
  <c r="BK142"/>
  <c r="BK309"/>
  <c r="J286"/>
  <c r="J241"/>
  <c r="BK222"/>
  <c r="BK207"/>
  <c r="BK181"/>
  <c r="J155"/>
  <c r="BK144"/>
  <c r="J289"/>
  <c r="BK264"/>
  <c r="BK246"/>
  <c r="BK226"/>
  <c r="BK191"/>
  <c r="J165"/>
  <c r="J146"/>
  <c r="J309"/>
  <c r="J291"/>
  <c r="BK269"/>
  <c r="BK252"/>
  <c r="J217"/>
  <c r="BK183"/>
  <c r="J152"/>
  <c r="BK297"/>
  <c r="J278"/>
  <c r="BK253"/>
  <c r="BK210"/>
  <c r="J189"/>
  <c r="BK179"/>
  <c r="J166"/>
  <c r="BK276"/>
  <c r="BK245"/>
  <c r="J208"/>
  <c r="J187"/>
  <c r="J160"/>
  <c r="BK138"/>
  <c i="9" r="J124"/>
  <c r="BK122"/>
  <c i="8" r="J194"/>
  <c r="J151"/>
  <c r="BK280"/>
  <c r="BK247"/>
  <c r="J222"/>
  <c r="BK203"/>
  <c r="J167"/>
  <c r="J143"/>
  <c r="J294"/>
  <c r="BK277"/>
  <c r="BK236"/>
  <c r="J205"/>
  <c r="J175"/>
  <c r="J150"/>
  <c r="BK143"/>
  <c r="J303"/>
  <c r="J280"/>
  <c r="J254"/>
  <c r="J236"/>
  <c r="BK218"/>
  <c r="J176"/>
  <c r="BK162"/>
  <c r="J133"/>
  <c r="BK300"/>
  <c r="BK266"/>
  <c r="BK235"/>
  <c r="BK215"/>
  <c r="J168"/>
  <c r="J306"/>
  <c r="J273"/>
  <c r="J256"/>
  <c r="BK231"/>
  <c r="J197"/>
  <c r="BK187"/>
  <c r="BK167"/>
  <c r="J136"/>
  <c r="BK254"/>
  <c r="J219"/>
  <c r="J186"/>
  <c r="BK150"/>
  <c r="BK131"/>
  <c i="9" r="BK123"/>
  <c r="J123"/>
  <c i="3" l="1" r="T141"/>
  <c r="BK198"/>
  <c r="J198"/>
  <c r="J102"/>
  <c r="R254"/>
  <c r="BK356"/>
  <c r="J356"/>
  <c r="J107"/>
  <c i="4" r="P128"/>
  <c r="T157"/>
  <c r="T156"/>
  <c i="5" r="T130"/>
  <c r="T165"/>
  <c i="6" r="R130"/>
  <c r="P275"/>
  <c i="7" r="T130"/>
  <c r="P189"/>
  <c i="8" r="R159"/>
  <c r="BK227"/>
  <c r="J227"/>
  <c r="J103"/>
  <c r="T249"/>
  <c r="T305"/>
  <c i="2" r="BK129"/>
  <c r="J129"/>
  <c r="J100"/>
  <c r="P152"/>
  <c r="T197"/>
  <c i="3" r="BK141"/>
  <c r="J141"/>
  <c r="J101"/>
  <c r="R198"/>
  <c r="BK254"/>
  <c r="J254"/>
  <c r="J103"/>
  <c r="R349"/>
  <c i="4" r="R128"/>
  <c r="P157"/>
  <c r="P156"/>
  <c i="5" r="R130"/>
  <c r="R129"/>
  <c r="P165"/>
  <c i="6" r="P130"/>
  <c r="P129"/>
  <c r="P128"/>
  <c i="1" r="AU101"/>
  <c i="6" r="R275"/>
  <c i="7" r="T183"/>
  <c i="8" r="P128"/>
  <c r="R188"/>
  <c i="2" r="BK133"/>
  <c r="J133"/>
  <c r="J102"/>
  <c r="R152"/>
  <c r="R197"/>
  <c i="3" r="BK132"/>
  <c r="J132"/>
  <c r="J100"/>
  <c r="R263"/>
  <c r="P356"/>
  <c i="4" r="BK128"/>
  <c r="J128"/>
  <c r="J100"/>
  <c r="BK157"/>
  <c r="J157"/>
  <c r="J103"/>
  <c i="5" r="T154"/>
  <c i="6" r="P263"/>
  <c i="7" r="P183"/>
  <c i="8" r="BK159"/>
  <c r="J159"/>
  <c r="J100"/>
  <c r="BK214"/>
  <c r="J214"/>
  <c r="J102"/>
  <c r="T227"/>
  <c i="2" r="T129"/>
  <c r="T128"/>
  <c r="T152"/>
  <c r="R176"/>
  <c i="3" r="R132"/>
  <c r="BK263"/>
  <c r="J263"/>
  <c r="J104"/>
  <c r="BK349"/>
  <c r="BK348"/>
  <c r="J348"/>
  <c r="J105"/>
  <c i="6" r="R263"/>
  <c i="7" r="R189"/>
  <c i="8" r="R128"/>
  <c r="BK188"/>
  <c r="J188"/>
  <c r="J101"/>
  <c r="R214"/>
  <c r="R227"/>
  <c r="R249"/>
  <c r="P305"/>
  <c i="9" r="BK120"/>
  <c r="J120"/>
  <c i="2" r="P129"/>
  <c r="P128"/>
  <c r="T133"/>
  <c r="BK197"/>
  <c r="J197"/>
  <c r="J105"/>
  <c i="3" r="P132"/>
  <c r="T263"/>
  <c r="T349"/>
  <c i="4" r="R157"/>
  <c r="R156"/>
  <c i="5" r="R154"/>
  <c i="6" r="BK263"/>
  <c r="J263"/>
  <c r="J103"/>
  <c i="7" r="BK183"/>
  <c r="J183"/>
  <c r="J103"/>
  <c i="8" r="P159"/>
  <c i="2" r="P133"/>
  <c r="BK176"/>
  <c r="J176"/>
  <c r="J104"/>
  <c r="T176"/>
  <c i="3" r="R141"/>
  <c r="R131"/>
  <c r="T198"/>
  <c r="P254"/>
  <c r="R356"/>
  <c i="4" r="P152"/>
  <c i="5" r="P130"/>
  <c r="BK165"/>
  <c r="J165"/>
  <c r="J104"/>
  <c i="6" r="BK130"/>
  <c r="J130"/>
  <c r="J102"/>
  <c r="T275"/>
  <c i="7" r="R130"/>
  <c r="T189"/>
  <c i="8" r="BK128"/>
  <c r="J128"/>
  <c r="J99"/>
  <c r="P188"/>
  <c i="9" r="P120"/>
  <c i="1" r="AU104"/>
  <c i="2" r="BK152"/>
  <c r="J152"/>
  <c r="J103"/>
  <c r="P176"/>
  <c i="3" r="P141"/>
  <c r="P198"/>
  <c r="T254"/>
  <c r="T356"/>
  <c i="4" r="BK152"/>
  <c r="J152"/>
  <c r="J101"/>
  <c r="T152"/>
  <c i="5" r="BK130"/>
  <c r="J130"/>
  <c r="J102"/>
  <c r="P154"/>
  <c i="6" r="T263"/>
  <c i="7" r="P130"/>
  <c r="P129"/>
  <c r="P128"/>
  <c i="1" r="AU102"/>
  <c i="7" r="R183"/>
  <c i="8" r="T128"/>
  <c r="T188"/>
  <c r="T214"/>
  <c r="BK249"/>
  <c r="J249"/>
  <c r="J104"/>
  <c r="R305"/>
  <c i="9" r="T120"/>
  <c i="2" r="R129"/>
  <c r="R128"/>
  <c r="R133"/>
  <c r="R132"/>
  <c r="R127"/>
  <c r="P197"/>
  <c i="3" r="T132"/>
  <c r="P263"/>
  <c r="P349"/>
  <c r="P348"/>
  <c i="4" r="T128"/>
  <c r="T127"/>
  <c r="T126"/>
  <c r="R152"/>
  <c i="5" r="BK154"/>
  <c r="J154"/>
  <c r="J103"/>
  <c r="R165"/>
  <c i="6" r="T130"/>
  <c r="T129"/>
  <c r="T128"/>
  <c r="BK275"/>
  <c r="J275"/>
  <c r="J104"/>
  <c i="7" r="BK130"/>
  <c r="J130"/>
  <c r="J102"/>
  <c r="BK189"/>
  <c r="J189"/>
  <c r="J104"/>
  <c i="8" r="T159"/>
  <c r="P214"/>
  <c r="P227"/>
  <c r="P249"/>
  <c r="BK305"/>
  <c r="J305"/>
  <c r="J105"/>
  <c i="9" r="R120"/>
  <c i="4" r="BK165"/>
  <c r="J165"/>
  <c r="J104"/>
  <c i="3" r="BK364"/>
  <c r="J364"/>
  <c r="J108"/>
  <c i="8" r="BK127"/>
  <c r="J127"/>
  <c r="J98"/>
  <c i="9" r="F94"/>
  <c r="J94"/>
  <c r="J116"/>
  <c r="BF123"/>
  <c r="J114"/>
  <c r="BF121"/>
  <c r="BF122"/>
  <c r="BF125"/>
  <c r="E108"/>
  <c r="BF124"/>
  <c i="7" r="BK129"/>
  <c r="J129"/>
  <c r="J101"/>
  <c i="8" r="J91"/>
  <c r="BF133"/>
  <c r="BF143"/>
  <c r="BF157"/>
  <c r="BF167"/>
  <c r="BF174"/>
  <c r="BF183"/>
  <c r="BF184"/>
  <c r="BF185"/>
  <c r="BF186"/>
  <c r="BF229"/>
  <c r="BF233"/>
  <c r="BF236"/>
  <c r="BF248"/>
  <c r="BF250"/>
  <c r="BF260"/>
  <c r="BF268"/>
  <c r="BF270"/>
  <c r="J94"/>
  <c r="BF131"/>
  <c r="BF141"/>
  <c r="BF146"/>
  <c r="BF150"/>
  <c r="BF153"/>
  <c r="BF182"/>
  <c r="BF187"/>
  <c r="BF212"/>
  <c r="BF224"/>
  <c r="BF232"/>
  <c r="BF261"/>
  <c r="BF265"/>
  <c r="BF269"/>
  <c r="BF274"/>
  <c r="BF285"/>
  <c r="BF292"/>
  <c r="BF302"/>
  <c r="BF311"/>
  <c r="F94"/>
  <c r="J123"/>
  <c r="BF142"/>
  <c r="BF144"/>
  <c r="BF154"/>
  <c r="BF162"/>
  <c r="BF166"/>
  <c r="BF169"/>
  <c r="BF171"/>
  <c r="BF172"/>
  <c r="BF191"/>
  <c r="BF195"/>
  <c r="BF196"/>
  <c r="BF199"/>
  <c r="BF205"/>
  <c r="BF221"/>
  <c r="BF226"/>
  <c r="BF237"/>
  <c r="BF238"/>
  <c r="BF263"/>
  <c r="BF276"/>
  <c r="BF282"/>
  <c r="BF286"/>
  <c r="BF297"/>
  <c r="BF307"/>
  <c r="E85"/>
  <c r="BF134"/>
  <c r="BF138"/>
  <c r="BF163"/>
  <c r="BF180"/>
  <c r="BF181"/>
  <c r="BF194"/>
  <c r="BF198"/>
  <c r="BF203"/>
  <c r="BF204"/>
  <c r="BF206"/>
  <c r="BF209"/>
  <c r="BF211"/>
  <c r="BF230"/>
  <c r="BF231"/>
  <c r="BF256"/>
  <c r="BF258"/>
  <c r="BF267"/>
  <c r="BF293"/>
  <c r="BF301"/>
  <c r="BF309"/>
  <c r="BF129"/>
  <c r="BF147"/>
  <c r="BF158"/>
  <c r="BF179"/>
  <c r="BF190"/>
  <c r="BF192"/>
  <c r="BF201"/>
  <c r="BF202"/>
  <c r="BF225"/>
  <c r="BF234"/>
  <c r="BF242"/>
  <c r="BF245"/>
  <c r="BF253"/>
  <c r="BF254"/>
  <c r="BF259"/>
  <c r="BF262"/>
  <c r="BF271"/>
  <c r="BF280"/>
  <c r="BF281"/>
  <c r="BF289"/>
  <c r="BF291"/>
  <c r="BF298"/>
  <c r="BF300"/>
  <c r="BF130"/>
  <c r="BF132"/>
  <c r="BF135"/>
  <c r="BF137"/>
  <c r="BF148"/>
  <c r="BF160"/>
  <c r="BF161"/>
  <c r="BF165"/>
  <c r="BF168"/>
  <c r="BF175"/>
  <c r="BF176"/>
  <c r="BF189"/>
  <c r="BF193"/>
  <c r="BF197"/>
  <c r="BF207"/>
  <c r="BF208"/>
  <c r="BF218"/>
  <c r="BF219"/>
  <c r="BF223"/>
  <c r="BF228"/>
  <c r="BF239"/>
  <c r="BF241"/>
  <c r="BF264"/>
  <c r="BF273"/>
  <c r="BF275"/>
  <c r="BF277"/>
  <c r="BF278"/>
  <c r="BF284"/>
  <c r="BF290"/>
  <c r="BF294"/>
  <c r="BF295"/>
  <c r="BF308"/>
  <c r="BF136"/>
  <c r="BF139"/>
  <c r="BF140"/>
  <c r="BF145"/>
  <c r="BF149"/>
  <c r="BF152"/>
  <c r="BF156"/>
  <c r="BF170"/>
  <c r="BF200"/>
  <c r="BF210"/>
  <c r="BF213"/>
  <c r="BF215"/>
  <c r="BF217"/>
  <c r="BF222"/>
  <c r="BF235"/>
  <c r="BF244"/>
  <c r="BF247"/>
  <c r="BF255"/>
  <c r="BF266"/>
  <c r="BF272"/>
  <c r="BF296"/>
  <c r="BF310"/>
  <c r="BF151"/>
  <c r="BF155"/>
  <c r="BF164"/>
  <c r="BF173"/>
  <c r="BF177"/>
  <c r="BF178"/>
  <c r="BF216"/>
  <c r="BF220"/>
  <c r="BF240"/>
  <c r="BF243"/>
  <c r="BF246"/>
  <c r="BF251"/>
  <c r="BF252"/>
  <c r="BF257"/>
  <c r="BF279"/>
  <c r="BF283"/>
  <c r="BF287"/>
  <c r="BF288"/>
  <c r="BF299"/>
  <c r="BF303"/>
  <c r="BF304"/>
  <c r="BF306"/>
  <c r="BF312"/>
  <c i="6" r="BK129"/>
  <c r="J129"/>
  <c r="J101"/>
  <c i="7" r="F96"/>
  <c r="F124"/>
  <c r="BF131"/>
  <c r="BF142"/>
  <c r="BF143"/>
  <c r="BF144"/>
  <c r="BF162"/>
  <c r="BF181"/>
  <c r="BF187"/>
  <c r="BF191"/>
  <c r="BF163"/>
  <c r="BF164"/>
  <c r="BF185"/>
  <c r="J95"/>
  <c r="BF145"/>
  <c r="BF166"/>
  <c r="BF171"/>
  <c r="BF172"/>
  <c r="BF173"/>
  <c r="BF182"/>
  <c r="BF188"/>
  <c r="BF190"/>
  <c r="J122"/>
  <c r="BF150"/>
  <c r="BF157"/>
  <c r="BF158"/>
  <c r="BF167"/>
  <c r="BF168"/>
  <c r="BF170"/>
  <c r="BF175"/>
  <c r="BF140"/>
  <c r="BF152"/>
  <c r="BF159"/>
  <c r="BF160"/>
  <c r="BF165"/>
  <c r="BF169"/>
  <c r="BF177"/>
  <c r="E85"/>
  <c r="BF132"/>
  <c r="BF133"/>
  <c r="BF134"/>
  <c r="BF136"/>
  <c r="BF139"/>
  <c r="BF149"/>
  <c r="BF153"/>
  <c r="BF155"/>
  <c r="BF156"/>
  <c r="BF174"/>
  <c r="BF186"/>
  <c r="BF137"/>
  <c r="BF138"/>
  <c r="BF146"/>
  <c r="BF147"/>
  <c r="BF148"/>
  <c r="BF154"/>
  <c r="BF176"/>
  <c r="BF178"/>
  <c r="BF179"/>
  <c r="BF180"/>
  <c r="BF184"/>
  <c r="BF192"/>
  <c r="BF135"/>
  <c r="BF141"/>
  <c r="BF151"/>
  <c r="BF161"/>
  <c i="6" r="F95"/>
  <c r="BF131"/>
  <c r="BF135"/>
  <c r="BF140"/>
  <c r="BF149"/>
  <c r="BF157"/>
  <c r="BF186"/>
  <c r="BF197"/>
  <c r="BF206"/>
  <c r="BF209"/>
  <c r="BF213"/>
  <c r="BF215"/>
  <c r="BF228"/>
  <c r="BF230"/>
  <c r="BF239"/>
  <c r="BF249"/>
  <c r="BF254"/>
  <c r="BF259"/>
  <c r="BF278"/>
  <c r="BF279"/>
  <c r="E114"/>
  <c r="BF137"/>
  <c r="BF154"/>
  <c r="BF159"/>
  <c r="BF160"/>
  <c r="BF162"/>
  <c r="BF191"/>
  <c r="BF216"/>
  <c r="BF234"/>
  <c r="BF235"/>
  <c r="BF238"/>
  <c r="BF240"/>
  <c r="BF242"/>
  <c r="BF251"/>
  <c r="BF257"/>
  <c r="BF261"/>
  <c r="BF271"/>
  <c r="BF274"/>
  <c r="BF276"/>
  <c r="BF277"/>
  <c r="J124"/>
  <c r="BF138"/>
  <c r="BF142"/>
  <c r="BF143"/>
  <c r="BF146"/>
  <c r="BF147"/>
  <c r="BF173"/>
  <c r="BF174"/>
  <c r="BF179"/>
  <c r="BF182"/>
  <c r="BF189"/>
  <c r="BF196"/>
  <c r="BF212"/>
  <c r="BF214"/>
  <c r="BF232"/>
  <c r="BF236"/>
  <c r="BF241"/>
  <c r="BF246"/>
  <c r="BF247"/>
  <c r="BF258"/>
  <c r="BF264"/>
  <c r="BF267"/>
  <c r="BF134"/>
  <c r="BF141"/>
  <c r="BF168"/>
  <c r="BF171"/>
  <c r="BF187"/>
  <c r="BF193"/>
  <c r="BF208"/>
  <c r="BF244"/>
  <c r="BF245"/>
  <c r="BF248"/>
  <c r="BF250"/>
  <c r="BF256"/>
  <c r="BF265"/>
  <c r="F96"/>
  <c r="J122"/>
  <c r="BF132"/>
  <c r="BF133"/>
  <c r="BF155"/>
  <c r="BF161"/>
  <c r="BF190"/>
  <c r="BF200"/>
  <c r="BF201"/>
  <c r="BF211"/>
  <c r="BF224"/>
  <c r="BF227"/>
  <c r="BF231"/>
  <c r="BF243"/>
  <c r="BF255"/>
  <c r="BF262"/>
  <c r="BF266"/>
  <c r="BF268"/>
  <c r="BF273"/>
  <c r="BF136"/>
  <c r="BF144"/>
  <c r="BF145"/>
  <c r="BF150"/>
  <c r="BF151"/>
  <c r="BF152"/>
  <c r="BF156"/>
  <c r="BF164"/>
  <c r="BF170"/>
  <c r="BF172"/>
  <c r="BF178"/>
  <c r="BF184"/>
  <c r="BF199"/>
  <c r="BF210"/>
  <c r="BF218"/>
  <c r="BF219"/>
  <c r="BF222"/>
  <c r="BF226"/>
  <c r="BF229"/>
  <c r="BF233"/>
  <c r="BF237"/>
  <c r="BF252"/>
  <c r="BF253"/>
  <c r="BF269"/>
  <c r="BF139"/>
  <c r="BF148"/>
  <c r="BF163"/>
  <c r="BF165"/>
  <c r="BF167"/>
  <c r="BF169"/>
  <c r="BF175"/>
  <c r="BF177"/>
  <c r="BF180"/>
  <c r="BF181"/>
  <c r="BF183"/>
  <c r="BF194"/>
  <c r="BF195"/>
  <c r="BF198"/>
  <c r="BF203"/>
  <c r="BF217"/>
  <c r="BF220"/>
  <c r="BF270"/>
  <c i="5" r="BK129"/>
  <c r="J129"/>
  <c r="J101"/>
  <c i="6" r="BF153"/>
  <c r="BF158"/>
  <c r="BF166"/>
  <c r="BF176"/>
  <c r="BF185"/>
  <c r="BF188"/>
  <c r="BF192"/>
  <c r="BF202"/>
  <c r="BF204"/>
  <c r="BF205"/>
  <c r="BF221"/>
  <c r="BF223"/>
  <c r="BF225"/>
  <c r="BF260"/>
  <c r="BF272"/>
  <c i="4" r="BK127"/>
  <c r="J127"/>
  <c r="J99"/>
  <c i="5" r="F125"/>
  <c r="BF137"/>
  <c r="BF138"/>
  <c r="BF139"/>
  <c r="BF140"/>
  <c r="BF147"/>
  <c r="BF148"/>
  <c r="BF153"/>
  <c r="BF160"/>
  <c r="BF162"/>
  <c r="BF163"/>
  <c r="F95"/>
  <c r="BF132"/>
  <c r="BF135"/>
  <c r="BF170"/>
  <c i="4" r="BK156"/>
  <c r="J156"/>
  <c r="J102"/>
  <c i="5" r="E85"/>
  <c r="BF144"/>
  <c r="BF152"/>
  <c r="BF157"/>
  <c r="BF168"/>
  <c r="BF169"/>
  <c r="J95"/>
  <c r="BF131"/>
  <c r="BF141"/>
  <c r="BF142"/>
  <c r="BF145"/>
  <c r="BF150"/>
  <c r="BF167"/>
  <c r="BF143"/>
  <c r="BF159"/>
  <c r="BF133"/>
  <c r="BF134"/>
  <c r="BF146"/>
  <c r="BF155"/>
  <c r="BF156"/>
  <c r="BF161"/>
  <c r="BF166"/>
  <c r="BF149"/>
  <c r="J93"/>
  <c r="BF136"/>
  <c r="BF151"/>
  <c r="BF158"/>
  <c r="BF164"/>
  <c i="4" r="BF137"/>
  <c r="BF148"/>
  <c r="BF155"/>
  <c r="BF162"/>
  <c i="3" r="BK131"/>
  <c r="J131"/>
  <c r="J99"/>
  <c i="4" r="BF133"/>
  <c r="E114"/>
  <c r="BF135"/>
  <c r="BF142"/>
  <c r="BF159"/>
  <c r="BF164"/>
  <c r="J91"/>
  <c r="F123"/>
  <c r="BF130"/>
  <c r="BF136"/>
  <c r="BF140"/>
  <c r="BF146"/>
  <c r="BF153"/>
  <c r="BF158"/>
  <c r="BF134"/>
  <c r="BF138"/>
  <c r="BF144"/>
  <c r="BF147"/>
  <c r="BF163"/>
  <c i="3" r="J349"/>
  <c r="J106"/>
  <c i="4" r="BF129"/>
  <c r="BF141"/>
  <c r="BF143"/>
  <c r="BF150"/>
  <c r="BF160"/>
  <c r="BF132"/>
  <c r="BF145"/>
  <c r="BF151"/>
  <c r="BF166"/>
  <c r="BF131"/>
  <c r="BF139"/>
  <c r="BF149"/>
  <c r="BF154"/>
  <c r="BF161"/>
  <c i="2" r="BK132"/>
  <c r="J132"/>
  <c r="J101"/>
  <c i="3" r="F94"/>
  <c r="J124"/>
  <c r="BF134"/>
  <c r="BF151"/>
  <c r="BF154"/>
  <c r="BF156"/>
  <c r="BF158"/>
  <c r="BF169"/>
  <c r="BF170"/>
  <c r="BF181"/>
  <c r="BF190"/>
  <c r="BF201"/>
  <c r="BF203"/>
  <c r="BF208"/>
  <c r="BF211"/>
  <c r="BF215"/>
  <c r="BF216"/>
  <c r="BF217"/>
  <c r="BF224"/>
  <c r="BF229"/>
  <c r="BF230"/>
  <c r="BF231"/>
  <c r="BF236"/>
  <c r="BF237"/>
  <c r="BF249"/>
  <c r="BF256"/>
  <c r="BF258"/>
  <c r="BF267"/>
  <c r="BF271"/>
  <c r="BF274"/>
  <c r="BF275"/>
  <c r="BF301"/>
  <c r="BF344"/>
  <c r="BF347"/>
  <c r="BF352"/>
  <c r="BF355"/>
  <c r="BF358"/>
  <c r="BF136"/>
  <c r="BF139"/>
  <c r="BF180"/>
  <c r="BF191"/>
  <c r="BF192"/>
  <c r="BF194"/>
  <c r="BF204"/>
  <c r="BF207"/>
  <c r="BF235"/>
  <c r="BF242"/>
  <c r="BF246"/>
  <c r="BF251"/>
  <c r="BF252"/>
  <c r="BF261"/>
  <c r="BF266"/>
  <c r="BF291"/>
  <c r="BF295"/>
  <c r="BF311"/>
  <c r="BF312"/>
  <c r="BF316"/>
  <c r="BF331"/>
  <c r="BF333"/>
  <c r="BF334"/>
  <c r="E118"/>
  <c r="BF148"/>
  <c r="BF149"/>
  <c r="BF174"/>
  <c r="BF187"/>
  <c r="BF214"/>
  <c r="BF220"/>
  <c r="BF227"/>
  <c r="BF228"/>
  <c r="BF239"/>
  <c r="BF247"/>
  <c r="BF264"/>
  <c r="BF280"/>
  <c r="BF282"/>
  <c r="BF303"/>
  <c r="BF319"/>
  <c r="BF330"/>
  <c r="BF332"/>
  <c r="BF336"/>
  <c r="BF340"/>
  <c r="BF345"/>
  <c r="BF135"/>
  <c r="BF145"/>
  <c r="BF146"/>
  <c r="BF153"/>
  <c r="BF157"/>
  <c r="BF164"/>
  <c r="BF165"/>
  <c r="BF166"/>
  <c r="BF177"/>
  <c r="BF188"/>
  <c r="BF196"/>
  <c r="BF199"/>
  <c r="BF223"/>
  <c r="BF240"/>
  <c r="BF241"/>
  <c r="BF243"/>
  <c r="BF255"/>
  <c r="BF265"/>
  <c r="BF273"/>
  <c r="BF276"/>
  <c r="BF281"/>
  <c r="BF286"/>
  <c r="BF294"/>
  <c r="BF299"/>
  <c r="BF306"/>
  <c r="BF323"/>
  <c r="BF324"/>
  <c r="BF335"/>
  <c r="BF343"/>
  <c r="BF357"/>
  <c r="BF359"/>
  <c r="BF150"/>
  <c r="BF155"/>
  <c r="BF159"/>
  <c r="BF161"/>
  <c r="BF172"/>
  <c r="BF186"/>
  <c r="BF195"/>
  <c r="BF210"/>
  <c r="BF248"/>
  <c r="BF260"/>
  <c r="BF268"/>
  <c r="BF272"/>
  <c r="BF277"/>
  <c r="BF287"/>
  <c r="BF293"/>
  <c r="BF297"/>
  <c r="BF298"/>
  <c r="BF300"/>
  <c r="BF302"/>
  <c r="BF304"/>
  <c r="BF313"/>
  <c r="BF325"/>
  <c r="BF326"/>
  <c r="BF339"/>
  <c r="BF346"/>
  <c r="BF133"/>
  <c r="BF138"/>
  <c r="BF144"/>
  <c r="BF152"/>
  <c r="BF171"/>
  <c r="BF176"/>
  <c r="BF183"/>
  <c r="BF184"/>
  <c r="BF197"/>
  <c r="BF200"/>
  <c r="BF205"/>
  <c r="BF206"/>
  <c r="BF212"/>
  <c r="BF213"/>
  <c r="BF219"/>
  <c r="BF221"/>
  <c r="BF225"/>
  <c r="BF232"/>
  <c r="BF244"/>
  <c r="BF253"/>
  <c r="BF257"/>
  <c r="BF259"/>
  <c r="BF262"/>
  <c r="BF278"/>
  <c r="BF279"/>
  <c r="BF283"/>
  <c r="BF288"/>
  <c r="BF289"/>
  <c r="BF296"/>
  <c r="BF318"/>
  <c r="BF321"/>
  <c r="BF322"/>
  <c r="BF338"/>
  <c r="BF351"/>
  <c r="BF160"/>
  <c r="BF162"/>
  <c r="BF173"/>
  <c r="BF175"/>
  <c r="BF185"/>
  <c r="BF193"/>
  <c r="BF202"/>
  <c r="BF209"/>
  <c r="BF226"/>
  <c r="BF234"/>
  <c r="BF250"/>
  <c r="BF270"/>
  <c r="BF284"/>
  <c r="BF285"/>
  <c r="BF290"/>
  <c r="BF292"/>
  <c r="BF307"/>
  <c r="BF308"/>
  <c r="BF310"/>
  <c r="BF315"/>
  <c r="BF317"/>
  <c r="BF320"/>
  <c r="BF328"/>
  <c r="BF329"/>
  <c r="BF337"/>
  <c r="BF341"/>
  <c r="BF350"/>
  <c r="BF353"/>
  <c r="BF360"/>
  <c r="BF361"/>
  <c r="BF363"/>
  <c r="BF365"/>
  <c r="BF137"/>
  <c r="BF140"/>
  <c r="BF142"/>
  <c r="BF143"/>
  <c r="BF147"/>
  <c r="BF163"/>
  <c r="BF167"/>
  <c r="BF168"/>
  <c r="BF178"/>
  <c r="BF179"/>
  <c r="BF182"/>
  <c r="BF189"/>
  <c r="BF218"/>
  <c r="BF222"/>
  <c r="BF233"/>
  <c r="BF238"/>
  <c r="BF245"/>
  <c r="BF269"/>
  <c r="BF305"/>
  <c r="BF309"/>
  <c r="BF314"/>
  <c r="BF327"/>
  <c r="BF342"/>
  <c r="BF354"/>
  <c r="BF362"/>
  <c i="1" r="BC96"/>
  <c i="2" r="E85"/>
  <c r="J91"/>
  <c r="F94"/>
  <c r="BF130"/>
  <c r="BF131"/>
  <c r="BF134"/>
  <c r="BF135"/>
  <c r="BF136"/>
  <c r="BF137"/>
  <c r="BF138"/>
  <c r="BF139"/>
  <c r="BF140"/>
  <c r="BF141"/>
  <c r="BF142"/>
  <c r="BF143"/>
  <c r="BF144"/>
  <c r="BF145"/>
  <c r="BF146"/>
  <c r="BF147"/>
  <c r="BF148"/>
  <c r="BF149"/>
  <c r="BF150"/>
  <c r="BF151"/>
  <c r="BF153"/>
  <c r="BF154"/>
  <c r="BF155"/>
  <c r="BF156"/>
  <c r="BF157"/>
  <c r="BF158"/>
  <c r="BF159"/>
  <c r="BF160"/>
  <c r="BF161"/>
  <c r="BF162"/>
  <c r="BF163"/>
  <c r="BF164"/>
  <c r="BF165"/>
  <c r="BF166"/>
  <c r="BF167"/>
  <c r="BF168"/>
  <c r="BF169"/>
  <c r="BF170"/>
  <c r="BF171"/>
  <c r="BF172"/>
  <c r="BF173"/>
  <c r="BF174"/>
  <c r="BF175"/>
  <c r="BF177"/>
  <c r="BF178"/>
  <c r="BF179"/>
  <c r="BF180"/>
  <c r="BF181"/>
  <c r="BF182"/>
  <c r="BF183"/>
  <c r="BF184"/>
  <c r="BF185"/>
  <c r="BF186"/>
  <c r="BF187"/>
  <c r="BF188"/>
  <c r="BF189"/>
  <c r="BF190"/>
  <c r="BF191"/>
  <c r="BF192"/>
  <c r="BF193"/>
  <c r="BF194"/>
  <c r="BF195"/>
  <c r="BF196"/>
  <c r="BF198"/>
  <c r="BF199"/>
  <c r="BF200"/>
  <c r="BF201"/>
  <c r="BF202"/>
  <c r="BF203"/>
  <c r="BF204"/>
  <c r="BF205"/>
  <c r="BF206"/>
  <c r="BF207"/>
  <c r="BF208"/>
  <c r="BF209"/>
  <c r="BF210"/>
  <c r="BF211"/>
  <c r="BF212"/>
  <c r="BF213"/>
  <c r="BF214"/>
  <c r="BF215"/>
  <c r="BF216"/>
  <c r="BF217"/>
  <c r="BF218"/>
  <c r="BF219"/>
  <c r="BF220"/>
  <c r="BF221"/>
  <c r="BF222"/>
  <c r="BF223"/>
  <c r="BF224"/>
  <c r="BF225"/>
  <c r="BF226"/>
  <c r="BF227"/>
  <c r="BF228"/>
  <c r="BF229"/>
  <c r="BF230"/>
  <c r="BF231"/>
  <c r="BF232"/>
  <c r="BF233"/>
  <c i="1" r="AV96"/>
  <c r="AZ96"/>
  <c r="BB96"/>
  <c r="BD96"/>
  <c i="3" r="F39"/>
  <c i="1" r="BD97"/>
  <c i="5" r="J37"/>
  <c i="1" r="AV100"/>
  <c i="6" r="F40"/>
  <c i="1" r="BC101"/>
  <c i="8" r="F39"/>
  <c i="1" r="BD103"/>
  <c i="3" r="F37"/>
  <c i="1" r="BB97"/>
  <c i="5" r="F41"/>
  <c i="1" r="BD100"/>
  <c i="6" r="F39"/>
  <c i="1" r="BB101"/>
  <c i="8" r="F35"/>
  <c i="1" r="AZ103"/>
  <c i="3" r="J35"/>
  <c i="1" r="AV97"/>
  <c i="5" r="F39"/>
  <c i="1" r="BB100"/>
  <c i="7" r="F40"/>
  <c i="1" r="BC102"/>
  <c i="7" r="J37"/>
  <c i="1" r="AV102"/>
  <c i="8" r="F37"/>
  <c i="1" r="BB103"/>
  <c i="3" r="F38"/>
  <c i="1" r="BC97"/>
  <c i="5" r="F37"/>
  <c i="1" r="AZ100"/>
  <c i="6" r="F41"/>
  <c i="1" r="BD101"/>
  <c i="7" r="F39"/>
  <c i="1" r="BB102"/>
  <c i="8" r="F38"/>
  <c i="1" r="BC103"/>
  <c i="9" r="J32"/>
  <c i="1" r="AS95"/>
  <c r="AS94"/>
  <c i="4" r="F39"/>
  <c i="1" r="BD98"/>
  <c i="4" r="F35"/>
  <c i="1" r="AZ98"/>
  <c i="4" r="F38"/>
  <c i="1" r="BC98"/>
  <c i="4" r="J35"/>
  <c i="1" r="AV98"/>
  <c i="4" r="F37"/>
  <c i="1" r="BB98"/>
  <c i="6" r="F37"/>
  <c i="1" r="AZ101"/>
  <c i="7" r="F41"/>
  <c i="1" r="BD102"/>
  <c i="9" r="J35"/>
  <c i="1" r="AV104"/>
  <c i="9" r="F38"/>
  <c i="1" r="BC104"/>
  <c i="9" r="F39"/>
  <c i="1" r="BD104"/>
  <c i="9" r="F35"/>
  <c i="1" r="AZ104"/>
  <c i="9" r="F37"/>
  <c i="1" r="BB104"/>
  <c i="3" r="F35"/>
  <c i="1" r="AZ97"/>
  <c i="5" r="F40"/>
  <c i="1" r="BC100"/>
  <c i="6" r="J37"/>
  <c i="1" r="AV101"/>
  <c i="7" r="F37"/>
  <c i="1" r="AZ102"/>
  <c i="8" r="J35"/>
  <c i="1" r="AV103"/>
  <c i="5" l="1" r="R128"/>
  <c i="3" r="T348"/>
  <c i="8" r="T127"/>
  <c i="2" r="P132"/>
  <c r="P127"/>
  <c i="1" r="AU96"/>
  <c i="4" r="P127"/>
  <c r="P126"/>
  <c i="1" r="AU98"/>
  <c i="7" r="R129"/>
  <c r="R128"/>
  <c i="6" r="R129"/>
  <c r="R128"/>
  <c i="3" r="P131"/>
  <c r="P130"/>
  <c i="1" r="AU97"/>
  <c i="8" r="R127"/>
  <c i="3" r="R348"/>
  <c r="R130"/>
  <c i="7" r="T129"/>
  <c r="T128"/>
  <c i="5" r="T129"/>
  <c r="T128"/>
  <c r="P129"/>
  <c r="P128"/>
  <c i="1" r="AU100"/>
  <c i="8" r="P127"/>
  <c i="1" r="AU103"/>
  <c i="2" r="T132"/>
  <c r="T127"/>
  <c i="4" r="R127"/>
  <c r="R126"/>
  <c i="3" r="T131"/>
  <c r="T130"/>
  <c i="1" r="AG104"/>
  <c i="2" r="BK128"/>
  <c r="J128"/>
  <c r="J99"/>
  <c i="9" r="J98"/>
  <c i="7" r="BK128"/>
  <c r="J128"/>
  <c i="6" r="BK128"/>
  <c r="J128"/>
  <c r="J100"/>
  <c i="5" r="BK128"/>
  <c r="J128"/>
  <c r="J100"/>
  <c i="4" r="BK126"/>
  <c r="J126"/>
  <c r="J98"/>
  <c i="3" r="BK130"/>
  <c r="J130"/>
  <c r="J98"/>
  <c i="2" r="BK127"/>
  <c r="J127"/>
  <c r="J98"/>
  <c r="J36"/>
  <c i="1" r="AW96"/>
  <c r="AT96"/>
  <c i="5" r="J38"/>
  <c i="1" r="AW100"/>
  <c r="AT100"/>
  <c i="6" r="F38"/>
  <c i="1" r="BA101"/>
  <c i="9" r="J36"/>
  <c i="1" r="AW104"/>
  <c r="AT104"/>
  <c r="AN104"/>
  <c i="3" r="J36"/>
  <c i="1" r="AW97"/>
  <c r="AT97"/>
  <c r="BD99"/>
  <c i="7" r="J38"/>
  <c i="1" r="AW102"/>
  <c r="AT102"/>
  <c r="BB99"/>
  <c r="AX99"/>
  <c i="7" r="J34"/>
  <c i="1" r="AG102"/>
  <c i="8" r="F36"/>
  <c i="1" r="BA103"/>
  <c r="AU99"/>
  <c i="2" r="F36"/>
  <c i="1" r="BA96"/>
  <c i="4" r="F36"/>
  <c i="1" r="BA98"/>
  <c i="5" r="F38"/>
  <c i="1" r="BA100"/>
  <c i="6" r="J38"/>
  <c i="1" r="AW101"/>
  <c r="AT101"/>
  <c i="3" r="F36"/>
  <c i="1" r="BA97"/>
  <c i="7" r="F38"/>
  <c i="1" r="BA102"/>
  <c r="AZ99"/>
  <c r="AV99"/>
  <c r="BC99"/>
  <c r="AY99"/>
  <c i="8" r="J36"/>
  <c i="1" r="AW103"/>
  <c r="AT103"/>
  <c i="4" r="J36"/>
  <c i="1" r="AW98"/>
  <c r="AT98"/>
  <c i="8" r="J32"/>
  <c i="1" r="AG103"/>
  <c i="9" r="F36"/>
  <c i="1" r="BA104"/>
  <c l="1" r="AN103"/>
  <c i="9" r="J41"/>
  <c i="1" r="AN102"/>
  <c i="7" r="J100"/>
  <c i="8" r="J41"/>
  <c i="7" r="J43"/>
  <c i="1" r="AU95"/>
  <c r="AU94"/>
  <c i="6" r="J34"/>
  <c i="1" r="AG101"/>
  <c r="AN101"/>
  <c r="BC95"/>
  <c r="AY95"/>
  <c i="2" r="J32"/>
  <c i="1" r="AG96"/>
  <c i="4" r="J32"/>
  <c i="1" r="AG98"/>
  <c r="AN98"/>
  <c r="BA99"/>
  <c r="AW99"/>
  <c r="AT99"/>
  <c r="BB95"/>
  <c r="AX95"/>
  <c i="3" r="J32"/>
  <c i="1" r="AG97"/>
  <c r="AN97"/>
  <c i="5" r="J34"/>
  <c i="1" r="AG100"/>
  <c r="AZ95"/>
  <c r="AV95"/>
  <c r="BD95"/>
  <c r="BD94"/>
  <c r="W33"/>
  <c i="6" l="1" r="J43"/>
  <c i="5" r="J43"/>
  <c i="1" r="AN100"/>
  <c i="4" r="J41"/>
  <c i="3" r="J41"/>
  <c i="2" r="J41"/>
  <c i="1" r="AN96"/>
  <c r="AG99"/>
  <c r="BC94"/>
  <c r="W32"/>
  <c r="BA95"/>
  <c r="AW95"/>
  <c r="AT95"/>
  <c r="AZ94"/>
  <c r="W29"/>
  <c r="BB94"/>
  <c r="W31"/>
  <c l="1" r="AN99"/>
  <c r="AG95"/>
  <c r="AG94"/>
  <c r="AK26"/>
  <c r="AY94"/>
  <c r="AV94"/>
  <c r="AK29"/>
  <c r="AX94"/>
  <c r="BA94"/>
  <c r="W30"/>
  <c l="1" r="AN95"/>
  <c r="AW94"/>
  <c r="AK30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<sst xmlns="http://schemas.openxmlformats.org/spreadsheetml/2006/main">
  <si>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</si>
  <si>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</si>
  <si>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</si>
  <si>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</si>
  <si>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{4af19f51-d4ee-4240-9770-0cfa1118fd85}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</si>
  <si>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</si>
  <si>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</si>
  <si>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</si>
  <si>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</si>
  <si>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</si>
  <si>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</si>
  <si>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</si>
  <si>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</si>
  <si>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20240208_1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</si>
  <si>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</si>
  <si>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</si>
  <si>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Spracovateľská prevádzka spoločnosti JOLI s.r.o.-technológia</t>
  </si>
  <si>
    <t>JKSO:</t>
  </si>
  <si>
    <t>KS:</t>
  </si>
  <si>
    <t>Miesto:</t>
  </si>
  <si>
    <t>Diakovce</t>
  </si>
  <si>
    <t>Dátum:</t>
  </si>
  <si>
    <t>12. 2. 2024</t>
  </si>
  <si>
    <t>Objednávateľ:</t>
  </si>
  <si>
    <t>IČO:</t>
  </si>
  <si>
    <t>JOLI s.r.o., Dolnomajerská 1235/8, Sereď</t>
  </si>
  <si>
    <t>IČ DPH:</t>
  </si>
  <si>
    <t>Zhotoviteľ:</t>
  </si>
  <si>
    <t>Vyplň údaj</t>
  </si>
  <si>
    <t>Projektant:</t>
  </si>
  <si>
    <t>Ing. arch. Gellért Ostrozánsky</t>
  </si>
  <si>
    <t>True</t>
  </si>
  <si>
    <t>Spracovateľ:</t>
  </si>
  <si>
    <t>Ing. Natália Voltmannová</t>
  </si>
  <si>
    <t>Poznámka:</t>
  </si>
  <si>
    <t xml:space="preserve">Ide o výkaz výmer k predloženému projektu, s predpokladaným stavom jestvujúcich konštrukcií a návrhom optimálneho riešenia. K správnemu naceneniu výkazu výmer je potrebné naštudovanie PD a obhliadka stavby. Výkaz výmer je platný súčasne s projektom stavby, prípadné podrobné špecifikácie sú popísané v projekte a musia byť pri nacenení zohľadnené!_x000d_
_x000d_
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</si>
  <si>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</si>
  <si>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</si>
  <si>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</si>
  <si>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</si>
  <si>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</si>
  <si>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</si>
  <si>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</si>
  <si>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</si>
  <si>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</si>
  <si>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</si>
  <si>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</si>
  <si>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</si>
  <si>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</si>
  <si>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</si>
  <si>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</si>
  <si>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</si>
  <si>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</si>
  <si>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</si>
  <si>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</si>
  <si>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</si>
  <si>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</si>
  <si>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</si>
  <si>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</si>
  <si>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</si>
  <si>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</si>
  <si>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</si>
  <si>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</si>
  <si>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</si>
  <si>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</si>
  <si>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</si>
  <si>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</si>
  <si>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</si>
  <si>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</si>
  <si>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</si>
  <si>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</si>
  <si>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</si>
  <si>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</si>
  <si>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</si>
  <si>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</si>
  <si>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</si>
  <si>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</si>
  <si>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</si>
  <si>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</si>
  <si>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</si>
  <si>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20220301_01</t>
  </si>
  <si>
    <t>SO-01 Budova spracovateľskej prevádzky spoločnosti JOLI s.r.o.</t>
  </si>
  <si>
    <t>STA</t>
  </si>
  <si>
    <t>1</t>
  </si>
  <si>
    <t>{b592e715-851f-40ff-ba6c-4fd4a0a4e7f1}</t>
  </si>
  <si>
    <t>/</t>
  </si>
  <si>
    <t>20220301_z</t>
  </si>
  <si>
    <t>SO-01 Časť Zdravotechnika</t>
  </si>
  <si>
    <t>Časť</t>
  </si>
  <si>
    <t>2</t>
  </si>
  <si>
    <t>{05a8cc9c-e01e-400c-9d2f-334948afb40d}</t>
  </si>
  <si>
    <t>20220301_v</t>
  </si>
  <si>
    <t>SO-01 Časť Vykurovanie</t>
  </si>
  <si>
    <t>{97877515-eb2e-4e93-84cd-497da2725f76}</t>
  </si>
  <si>
    <t>20220301_p</t>
  </si>
  <si>
    <t>SO-01 Časť Plynofikácia</t>
  </si>
  <si>
    <t>{fd7003e7-471b-46bf-b43a-21a92ee07fa2}</t>
  </si>
  <si>
    <t>20220301_e</t>
  </si>
  <si>
    <t>SO-01 Časť Elektorinštalácie</t>
  </si>
  <si>
    <t>{28a660f9-84e5-440a-ae3a-ce87c2befe9b}</t>
  </si>
  <si>
    <t>01</t>
  </si>
  <si>
    <t>Areálové NN rozvody</t>
  </si>
  <si>
    <t>3</t>
  </si>
  <si>
    <t>{4525c0dd-5555-43b8-9bbe-bf65a7fff1a6}</t>
  </si>
  <si>
    <t>02</t>
  </si>
  <si>
    <t>Svetelná a zásuvková inštalácia</t>
  </si>
  <si>
    <t>{e5fb5248-dc55-4863-a2fc-1a0d3873f754}</t>
  </si>
  <si>
    <t>03</t>
  </si>
  <si>
    <t>Bleskozvod a uzemnenie</t>
  </si>
  <si>
    <t>{f820645d-961d-4bc5-8b44-52822f2e5578}</t>
  </si>
  <si>
    <t>20220301_01_v</t>
  </si>
  <si>
    <t>SO-01 Časť Vetranie, chladenie a klimatizácie</t>
  </si>
  <si>
    <t>{e6d8021b-6721-48a8-8637-e2bc813a6867}</t>
  </si>
  <si>
    <t>20220301_01_f</t>
  </si>
  <si>
    <t>SO-01 Časť Fotovoltaika</t>
  </si>
  <si>
    <t>{c4bac335-0405-45c0-954f-a90bcdbec837}</t>
  </si>
  <si>
    <t>KRYCÍ LIST ROZPOČTU</t>
  </si>
  <si>
    <t>Objekt:</t>
  </si>
  <si>
    <t>20220301_01 - SO-01 Budova spracovateľskej prevádzky spoločnosti JOLI s.r.o.</t>
  </si>
  <si>
    <t>Časť:</t>
  </si>
  <si>
    <t>20220301_z - SO-01 Časť Zdravotechnika</t>
  </si>
  <si>
    <t>Ing. Daniel Kiss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</si>
  <si>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</si>
  <si>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</si>
  <si>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</si>
  <si>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</si>
  <si>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</si>
  <si>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</si>
  <si>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</si>
  <si>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>PSV - Práce a dodávky PSV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</si>
  <si>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</si>
  <si>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</si>
  <si>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</si>
  <si>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</si>
  <si>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</si>
  <si>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</si>
  <si>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</si>
  <si>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</si>
  <si>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</si>
  <si>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</si>
  <si>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</si>
  <si>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</si>
  <si>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</si>
  <si>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</si>
  <si>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</si>
  <si>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</si>
  <si>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</si>
  <si>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</si>
  <si>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</si>
  <si>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Zvislé a kompletné konštrukcie</t>
  </si>
  <si>
    <t>K</t>
  </si>
  <si>
    <t>386942113.S</t>
  </si>
  <si>
    <t>Montáž odlučovača tukov</t>
  </si>
  <si>
    <t>ks</t>
  </si>
  <si>
    <t>4</t>
  </si>
  <si>
    <t>M</t>
  </si>
  <si>
    <t>5922300001001</t>
  </si>
  <si>
    <t>Odlučovač tuku GREASEP 7-15, alebo ekvivalent</t>
  </si>
  <si>
    <t>8</t>
  </si>
  <si>
    <t>PSV</t>
  </si>
  <si>
    <t>Práce a dodávky PSV</t>
  </si>
  <si>
    <t>713</t>
  </si>
  <si>
    <t>Izolácie tepelné</t>
  </si>
  <si>
    <t>713482111.S</t>
  </si>
  <si>
    <t>Montáž trubíc, hr. 10 - 15 mm,vnút.priemer do 38 mm</t>
  </si>
  <si>
    <t>m</t>
  </si>
  <si>
    <t>16</t>
  </si>
  <si>
    <t>6</t>
  </si>
  <si>
    <t>283310002700</t>
  </si>
  <si>
    <t>Izolačná PE trubica TUBOLIT DG 18x13 mm (d potrubia x hr. izolácie), nadrezaná, AZ FLEX, alebo ekvivalent</t>
  </si>
  <si>
    <t>32</t>
  </si>
  <si>
    <t>5</t>
  </si>
  <si>
    <t>283310002800</t>
  </si>
  <si>
    <t>Izolačná PE trubica TUBOLIT DG 20x13 mm (d potrubia x hr. izolácie), nadrezaná, AZ FLEX, alebo ekvivalent</t>
  </si>
  <si>
    <t>10</t>
  </si>
  <si>
    <t>283310003100</t>
  </si>
  <si>
    <t>Izolačná PE trubica TUBOLIT DG 28x13 mm (d potrubia x hr. izolácie), nadrezaná, AZ FLEX, alebo ekvivalent</t>
  </si>
  <si>
    <t>12</t>
  </si>
  <si>
    <t>7</t>
  </si>
  <si>
    <t>713482112.S</t>
  </si>
  <si>
    <t xml:space="preserve">Montáž trubíc , hr. 10 - 15  mm,vnút.priemer 39-70 mm</t>
  </si>
  <si>
    <t>14</t>
  </si>
  <si>
    <t>283310003500</t>
  </si>
  <si>
    <t>Izolačná PE trubica TUBOLIT DG 42x13 mm (d potrubia x hr. izolácie), nadrezaná, AZ FLEX, alebo ekvivalent</t>
  </si>
  <si>
    <t>9</t>
  </si>
  <si>
    <t>283310003800</t>
  </si>
  <si>
    <t>Izolačná PE trubica TUBOLIT DG 54x13 mm (d potrubia x hr. izolácie), nadrezaná, AZ FLEX, alebo ekvivalent</t>
  </si>
  <si>
    <t>18</t>
  </si>
  <si>
    <t>713482113.S</t>
  </si>
  <si>
    <t>Montáž trubíc z PE, hr.do 10 mm,vnút.priemer 71-95 mm</t>
  </si>
  <si>
    <t>11</t>
  </si>
  <si>
    <t>283310004100</t>
  </si>
  <si>
    <t>Izolačná PE trubica TUBOLIT DG 76x13 mm (d potrubia x hr. izolácie), nadrezaná, AZ FLEX, alebo ekvivalent</t>
  </si>
  <si>
    <t>22</t>
  </si>
  <si>
    <t>713482121.S</t>
  </si>
  <si>
    <t>Montáž trubíc z PE, hr.15-20 mm,vnút.priemer do 38 mm</t>
  </si>
  <si>
    <t>24</t>
  </si>
  <si>
    <t>13</t>
  </si>
  <si>
    <t>283310004600</t>
  </si>
  <si>
    <t>Izolačná PE trubica TUBOLIT DG 18x20 mm (d potrubia x hr. izolácie), nadrezaná, AZ FLEX, alebo ekvivalent</t>
  </si>
  <si>
    <t>26</t>
  </si>
  <si>
    <t>283310004800</t>
  </si>
  <si>
    <t>Izolačná PE trubica TUBOLIT DG 28x20 mm (d potrubia x hr. izolácie), nadrezaná, AZ FLEX, alebo ekvivalent</t>
  </si>
  <si>
    <t>28</t>
  </si>
  <si>
    <t>15</t>
  </si>
  <si>
    <t>283310004900.S1</t>
  </si>
  <si>
    <t>Izolačná skruž S AL fóliou ROCKWOOL 800 22/20, alebo ekvivalent</t>
  </si>
  <si>
    <t>30</t>
  </si>
  <si>
    <t>713482152.S</t>
  </si>
  <si>
    <t xml:space="preserve">Montáž trubíc  hr.38-50,vnút.priemer 39-73 mm</t>
  </si>
  <si>
    <t>17</t>
  </si>
  <si>
    <t>283310004900.S2</t>
  </si>
  <si>
    <t>Izolačná skruž S AL fóliou ROCKWOOL 800 42/40, alebo ekvivalent</t>
  </si>
  <si>
    <t>34</t>
  </si>
  <si>
    <t>713482153.S</t>
  </si>
  <si>
    <t>Montáž trubíc hr.38-70,vnút.priemer 74-98 mm</t>
  </si>
  <si>
    <t>36</t>
  </si>
  <si>
    <t>19</t>
  </si>
  <si>
    <t>283310004900.S3</t>
  </si>
  <si>
    <t>Izolačná skruž S AL fóliou ROCKWOOL 800 76/70, alebo ekvivalent</t>
  </si>
  <si>
    <t>38</t>
  </si>
  <si>
    <t>998713201.S</t>
  </si>
  <si>
    <t>Presun hmôt pre izolácie tepelné v objektoch výšky do 6 m</t>
  </si>
  <si>
    <t>%</t>
  </si>
  <si>
    <t>40</t>
  </si>
  <si>
    <t>721</t>
  </si>
  <si>
    <t>Zdravotechnika - vnútorná kanalizácia</t>
  </si>
  <si>
    <t>21</t>
  </si>
  <si>
    <t>721171107.S</t>
  </si>
  <si>
    <t>Potrubie z PVC - U odpadové ležaté hrdlové D 75 mm</t>
  </si>
  <si>
    <t>42</t>
  </si>
  <si>
    <t>721171109.S</t>
  </si>
  <si>
    <t>Potrubie z PVC - U odpadové ležaté hrdlové D 110 mm</t>
  </si>
  <si>
    <t>44</t>
  </si>
  <si>
    <t>23</t>
  </si>
  <si>
    <t>721171110.S</t>
  </si>
  <si>
    <t>Potrubie z PVC - U odpadové ležaté hrdlové D 125 mm</t>
  </si>
  <si>
    <t>46</t>
  </si>
  <si>
    <t>721171112.S</t>
  </si>
  <si>
    <t>Potrubie z PVC - U odpadové ležaté hrdlové D 160 mm</t>
  </si>
  <si>
    <t>48</t>
  </si>
  <si>
    <t>25</t>
  </si>
  <si>
    <t>721172022.S</t>
  </si>
  <si>
    <t>Potrubie odpadové HT z PP, zvislé DN 75</t>
  </si>
  <si>
    <t>50</t>
  </si>
  <si>
    <t>721172023.S</t>
  </si>
  <si>
    <t>Potrubie odpadové HT z PP, zvislé DN 110</t>
  </si>
  <si>
    <t>52</t>
  </si>
  <si>
    <t>27</t>
  </si>
  <si>
    <t>721172024.S</t>
  </si>
  <si>
    <t>Potrubie odpadové HT z PP, zvislé DN 125</t>
  </si>
  <si>
    <t>54</t>
  </si>
  <si>
    <t>721172032.S</t>
  </si>
  <si>
    <t>Potrubie odpadové HT z PP, pripojovacie DN 40</t>
  </si>
  <si>
    <t>56</t>
  </si>
  <si>
    <t>29</t>
  </si>
  <si>
    <t>721172033.S</t>
  </si>
  <si>
    <t>Potrubie odpadové HT z PP, pripojovacie DN 50</t>
  </si>
  <si>
    <t>58</t>
  </si>
  <si>
    <t>721172034.S</t>
  </si>
  <si>
    <t>Potrubie odpadové HT z PP, pripojovacie DN 75</t>
  </si>
  <si>
    <t>60</t>
  </si>
  <si>
    <t>31</t>
  </si>
  <si>
    <t>721172035.S</t>
  </si>
  <si>
    <t>Potrubie odpadové HT z PP, pripojovacie DN 110</t>
  </si>
  <si>
    <t>62</t>
  </si>
  <si>
    <t>721172354.S</t>
  </si>
  <si>
    <t>Montáž čistiaceho kusu HT potrubia DN 70</t>
  </si>
  <si>
    <t>64</t>
  </si>
  <si>
    <t>33</t>
  </si>
  <si>
    <t>286540019000.S</t>
  </si>
  <si>
    <t>Čistiaci kus HT DN 70, PP systém pre beztlakový rozvod vnútorného odpadu</t>
  </si>
  <si>
    <t>66</t>
  </si>
  <si>
    <t>721172357.S</t>
  </si>
  <si>
    <t>Montáž čistiaceho kusu HT potrubia DN 100</t>
  </si>
  <si>
    <t>68</t>
  </si>
  <si>
    <t>35</t>
  </si>
  <si>
    <t>286540019100.S</t>
  </si>
  <si>
    <t>Čistiaci kus HT DN 100, PP systém pre beztlakový rozvod vnútorného odpadu</t>
  </si>
  <si>
    <t>70</t>
  </si>
  <si>
    <t>721172360.S</t>
  </si>
  <si>
    <t>Montáž čistiaceho kusu HT potrubia DN 125</t>
  </si>
  <si>
    <t>72</t>
  </si>
  <si>
    <t>37</t>
  </si>
  <si>
    <t>286540019200.S</t>
  </si>
  <si>
    <t>Čistiaci kus HT DN 125, PP systém pre beztlakový rozvod vnútorného odpadu</t>
  </si>
  <si>
    <t>74</t>
  </si>
  <si>
    <t>721213012.S</t>
  </si>
  <si>
    <t>Montáž podlahového vpustu DN 110</t>
  </si>
  <si>
    <t>76</t>
  </si>
  <si>
    <t>39</t>
  </si>
  <si>
    <t>286630048100.S</t>
  </si>
  <si>
    <t>Podlahový vpust, DN 110</t>
  </si>
  <si>
    <t>78</t>
  </si>
  <si>
    <t>721274103.S1</t>
  </si>
  <si>
    <t>Ventilačná hlavica strešná plastová DN 100 HL 810</t>
  </si>
  <si>
    <t>80</t>
  </si>
  <si>
    <t>41</t>
  </si>
  <si>
    <t>721290111.S</t>
  </si>
  <si>
    <t>Ostatné - skúška tesnosti kanalizácie v objektoch vodou do DN 125</t>
  </si>
  <si>
    <t>82</t>
  </si>
  <si>
    <t>721290112.S</t>
  </si>
  <si>
    <t>Ostatné - skúška tesnosti kanalizácie v objektoch vodou DN 150 alebo DN 200</t>
  </si>
  <si>
    <t>84</t>
  </si>
  <si>
    <t>43</t>
  </si>
  <si>
    <t>998721201.S</t>
  </si>
  <si>
    <t>Presun hmôt pre vnútornú kanalizáciu v objektoch výšky do 6 m</t>
  </si>
  <si>
    <t>86</t>
  </si>
  <si>
    <t>722</t>
  </si>
  <si>
    <t>Zdravotechnika - vnútorný vodovod</t>
  </si>
  <si>
    <t>722130214.S</t>
  </si>
  <si>
    <t>Potrubie z oceľových rúr pozink. bezšvíkových bežných-11 353.0, 10 004.0 zvarov. bežných-11 343.00 DN 32</t>
  </si>
  <si>
    <t>88</t>
  </si>
  <si>
    <t>45</t>
  </si>
  <si>
    <t>722130215.S</t>
  </si>
  <si>
    <t>Potrubie z oceľových rúr pozink. bezšvíkových bežných-11 353.0, 10 004.0 zvarov. bežných-11 343.00 DN 40</t>
  </si>
  <si>
    <t>90</t>
  </si>
  <si>
    <t>722130217.S</t>
  </si>
  <si>
    <t>Potrubie z oceľových rúr pozink. bezšvíkových bežných-11 353.0, 10 004.0 zvarov. bežných-11 343.00 DN 65</t>
  </si>
  <si>
    <t>92</t>
  </si>
  <si>
    <t>47</t>
  </si>
  <si>
    <t>722131213.S</t>
  </si>
  <si>
    <t>Potrubie z ušlachtilej ocele rúry lisovacie dxt 22x1,2 mm</t>
  </si>
  <si>
    <t>94</t>
  </si>
  <si>
    <t>722131216.S</t>
  </si>
  <si>
    <t>Potrubie z ušlachtilej ocele rúry lisovacie dxt 42x1,5 mm</t>
  </si>
  <si>
    <t>96</t>
  </si>
  <si>
    <t>49</t>
  </si>
  <si>
    <t>722131118.S</t>
  </si>
  <si>
    <t>Potrubie z ušlachtilej ocele rúry lisovacie dxt 76.1x2.0 mm</t>
  </si>
  <si>
    <t>98</t>
  </si>
  <si>
    <t>722171130.S</t>
  </si>
  <si>
    <t>Plasthliníkové potrubie v tyčiach spájané lisovaním d 16 mm</t>
  </si>
  <si>
    <t>100</t>
  </si>
  <si>
    <t>51</t>
  </si>
  <si>
    <t>722171131.S</t>
  </si>
  <si>
    <t>Plasthliníkové potrubie v tyčiach spájané lisovaním d 18 mm</t>
  </si>
  <si>
    <t>102</t>
  </si>
  <si>
    <t>722171132.S</t>
  </si>
  <si>
    <t>Plasthliníkové potrubie v tyčiach spájané lisovaním d 20 mm</t>
  </si>
  <si>
    <t>104</t>
  </si>
  <si>
    <t>53</t>
  </si>
  <si>
    <t>722171133.S</t>
  </si>
  <si>
    <t>Plasthliníkové potrubie v tyčiach spájané lisovaním d 25/26 mm</t>
  </si>
  <si>
    <t>106</t>
  </si>
  <si>
    <t>722221185.S1</t>
  </si>
  <si>
    <t>Montáž poistného ventilu závitového pre vodu G 6/4</t>
  </si>
  <si>
    <t>108</t>
  </si>
  <si>
    <t>55</t>
  </si>
  <si>
    <t>551210022600.S</t>
  </si>
  <si>
    <t>Ventil poistný DN 40</t>
  </si>
  <si>
    <t>110</t>
  </si>
  <si>
    <t>722229101.S</t>
  </si>
  <si>
    <t>Montáž ventilu vypúšťacieho, plniaceho, G 1/2</t>
  </si>
  <si>
    <t>112</t>
  </si>
  <si>
    <t>57</t>
  </si>
  <si>
    <t>551110011200.S</t>
  </si>
  <si>
    <t>Ventil vypúšťací , 1/2" M, mosadz</t>
  </si>
  <si>
    <t>114</t>
  </si>
  <si>
    <t>722250010.S</t>
  </si>
  <si>
    <t>Montáž hydrantového systému s tvarovo stálou hadicou D 33</t>
  </si>
  <si>
    <t>116</t>
  </si>
  <si>
    <t>59</t>
  </si>
  <si>
    <t>449150004600.S</t>
  </si>
  <si>
    <t>Hydrantový systém s tvarovo stálou hadicou</t>
  </si>
  <si>
    <t>118</t>
  </si>
  <si>
    <t>722290226.S</t>
  </si>
  <si>
    <t>Tlaková skúška vodovodného potrubia závitového do DN 50</t>
  </si>
  <si>
    <t>120</t>
  </si>
  <si>
    <t>61</t>
  </si>
  <si>
    <t>722290229.S</t>
  </si>
  <si>
    <t>Tlaková skúška vodovodného potrubia závitového nad DN 50 do DN 100</t>
  </si>
  <si>
    <t>122</t>
  </si>
  <si>
    <t>722290234.S</t>
  </si>
  <si>
    <t>Prepláchnutie a dezinfekcia vodovodného potrubia do DN 80</t>
  </si>
  <si>
    <t>124</t>
  </si>
  <si>
    <t>63</t>
  </si>
  <si>
    <t>998722201.S</t>
  </si>
  <si>
    <t>Presun hmôt pre vnútorný vodovod v objektoch výšky do 6 m</t>
  </si>
  <si>
    <t>126</t>
  </si>
  <si>
    <t>725</t>
  </si>
  <si>
    <t>Zdravotechnika - zariaďovacie predmety</t>
  </si>
  <si>
    <t>725149715.S</t>
  </si>
  <si>
    <t>Montáž predstenového systému záchodov do ľahkých stien s kovovou konštrukciou</t>
  </si>
  <si>
    <t>128</t>
  </si>
  <si>
    <t>65</t>
  </si>
  <si>
    <t>552370001600.S</t>
  </si>
  <si>
    <t>Predstenový systém pre závesné WC s podomietkovou nádržou do murovaných alebo betónových konštrukcií</t>
  </si>
  <si>
    <t>130</t>
  </si>
  <si>
    <t>552380000200</t>
  </si>
  <si>
    <t>Ovládacie tlačidlo podomietkové pre dvojité splachovanie</t>
  </si>
  <si>
    <t>132</t>
  </si>
  <si>
    <t>67</t>
  </si>
  <si>
    <t>725149720.S</t>
  </si>
  <si>
    <t>Montáž záchodu do predstenového systému</t>
  </si>
  <si>
    <t>134</t>
  </si>
  <si>
    <t>642360004900.S</t>
  </si>
  <si>
    <t>Misa záchodová keramická závesná</t>
  </si>
  <si>
    <t>136</t>
  </si>
  <si>
    <t>69</t>
  </si>
  <si>
    <t>554330000500</t>
  </si>
  <si>
    <t>Záchodové sedadlo s poklopom</t>
  </si>
  <si>
    <t>138</t>
  </si>
  <si>
    <t>725219401.S</t>
  </si>
  <si>
    <t>Montáž umývadla keramického na skrutky do muriva, bez výtokovej armatúry</t>
  </si>
  <si>
    <t>140</t>
  </si>
  <si>
    <t>71</t>
  </si>
  <si>
    <t>642110004300.S</t>
  </si>
  <si>
    <t>Umývadlo keramické bežný typ</t>
  </si>
  <si>
    <t>142</t>
  </si>
  <si>
    <t>725241112.S</t>
  </si>
  <si>
    <t>Montáž sprchovej vaničky akrylátovej štvorcovej 900x900 mm</t>
  </si>
  <si>
    <t>144</t>
  </si>
  <si>
    <t>73</t>
  </si>
  <si>
    <t>554230002100.S</t>
  </si>
  <si>
    <t>Sprchová vanička štvorcová akrylátová s nožičkami rozmer 900x900 mm</t>
  </si>
  <si>
    <t>146</t>
  </si>
  <si>
    <t>725245103.S</t>
  </si>
  <si>
    <t>Montáž sprchovej zásteny jednokrídlovej do výšky 2000 mm a šírky 900 mm</t>
  </si>
  <si>
    <t>148</t>
  </si>
  <si>
    <t>75</t>
  </si>
  <si>
    <t>552260001500.S</t>
  </si>
  <si>
    <t>Sprchové dvere jednodielne rozmer 900x1950 mm, 6 mm bezpečnostné sklo</t>
  </si>
  <si>
    <t>150</t>
  </si>
  <si>
    <t>725319113.S</t>
  </si>
  <si>
    <t>Montáž kuchynských drezov jednoduchých, hranatých bez výtokových armatúr</t>
  </si>
  <si>
    <t>152</t>
  </si>
  <si>
    <t>77</t>
  </si>
  <si>
    <t>642810000200.S</t>
  </si>
  <si>
    <t>Drez</t>
  </si>
  <si>
    <t>154</t>
  </si>
  <si>
    <t>725333360.S</t>
  </si>
  <si>
    <t>Montáž výlevky keramickej voľne stojacej bez výtokovej armatúry</t>
  </si>
  <si>
    <t>156</t>
  </si>
  <si>
    <t>79</t>
  </si>
  <si>
    <t>642710000100.S</t>
  </si>
  <si>
    <t>Výlevka stojatá keramická s plastovou mrežou</t>
  </si>
  <si>
    <t>158</t>
  </si>
  <si>
    <t>725819401</t>
  </si>
  <si>
    <t>Montáž ventilu rohového s pripojovacou rúrkou G 1/2</t>
  </si>
  <si>
    <t>160</t>
  </si>
  <si>
    <t>81</t>
  </si>
  <si>
    <t>551410000500</t>
  </si>
  <si>
    <t>Ventil rohový RDL 80 1/2"</t>
  </si>
  <si>
    <t>162</t>
  </si>
  <si>
    <t>725819402</t>
  </si>
  <si>
    <t>Montáž ventilu bez pripojovacej rúrky G 1/2</t>
  </si>
  <si>
    <t>164</t>
  </si>
  <si>
    <t>83</t>
  </si>
  <si>
    <t>551410000300</t>
  </si>
  <si>
    <t>Ventil pre hygienické a zdravotnické zariadenia T 66 A 1/2" rohový mosadzný s vrškom T 13</t>
  </si>
  <si>
    <t>166</t>
  </si>
  <si>
    <t>725829601.S</t>
  </si>
  <si>
    <t>Montáž batérie umývadlovej a drezovej stojankovej, pákovej alebo klasickej s mechanickým ovládaním</t>
  </si>
  <si>
    <t>168</t>
  </si>
  <si>
    <t>85</t>
  </si>
  <si>
    <t>551450003800</t>
  </si>
  <si>
    <t>Batéria umývadlová stojanková páková</t>
  </si>
  <si>
    <t>170</t>
  </si>
  <si>
    <t>551450000600.S</t>
  </si>
  <si>
    <t>Batéria drezová stojanková páková</t>
  </si>
  <si>
    <t>172</t>
  </si>
  <si>
    <t>87</t>
  </si>
  <si>
    <t>725829801.S</t>
  </si>
  <si>
    <t>Montáž batérie výlevkovej nástennej pákovej alebo klasickej s mechanickým ovládaním</t>
  </si>
  <si>
    <t>174</t>
  </si>
  <si>
    <t>551450003500.S</t>
  </si>
  <si>
    <t>Batéria výlevková nástenná páková</t>
  </si>
  <si>
    <t>176</t>
  </si>
  <si>
    <t>89</t>
  </si>
  <si>
    <t>725849201</t>
  </si>
  <si>
    <t>Montáž batérie sprchovej nástennej pákovej, klasickej</t>
  </si>
  <si>
    <t>178</t>
  </si>
  <si>
    <t>551450002600.S</t>
  </si>
  <si>
    <t>Batéria sprchová nástenná páková</t>
  </si>
  <si>
    <t>180</t>
  </si>
  <si>
    <t>91</t>
  </si>
  <si>
    <t>725869301.S</t>
  </si>
  <si>
    <t>Montáž zápachovej uzávierky pre zariaďovacie predmety, umývadlovej do D 40 mm</t>
  </si>
  <si>
    <t>182</t>
  </si>
  <si>
    <t>5516200192001</t>
  </si>
  <si>
    <t>Zapachová uzávierka umývadlová</t>
  </si>
  <si>
    <t>184</t>
  </si>
  <si>
    <t>93</t>
  </si>
  <si>
    <t>725869311.S</t>
  </si>
  <si>
    <t>Montáž zápachovej uzávierky pre zariaďovacie predmety, drezovej do D 50 mm (pre jeden drez)</t>
  </si>
  <si>
    <t>186</t>
  </si>
  <si>
    <t>551620007000</t>
  </si>
  <si>
    <t>Zápachová uzávierka kolenová pre jednodielne drezy, d 50 mm</t>
  </si>
  <si>
    <t>188</t>
  </si>
  <si>
    <t>95</t>
  </si>
  <si>
    <t>725869340.S</t>
  </si>
  <si>
    <t>Montáž zápachovej uzávierky pre zariaďovacie predmety, sprchovej do D 50 mm</t>
  </si>
  <si>
    <t>190</t>
  </si>
  <si>
    <t>551620003400.S</t>
  </si>
  <si>
    <t>Zápachová uzávierka sprchových vaničiek DN 40/50</t>
  </si>
  <si>
    <t>192</t>
  </si>
  <si>
    <t>97</t>
  </si>
  <si>
    <t>725869351.S</t>
  </si>
  <si>
    <t>Montáž zápachovej uzávierky pre zariaďovacie predmety, výlevkovej do D 50 mm</t>
  </si>
  <si>
    <t>194</t>
  </si>
  <si>
    <t>551620014100.S</t>
  </si>
  <si>
    <t>Zápachová uzávierka kolenová d 50/50 mm, pre výlevku</t>
  </si>
  <si>
    <t>196</t>
  </si>
  <si>
    <t>99</t>
  </si>
  <si>
    <t>998725201.S</t>
  </si>
  <si>
    <t>Presun hmôt pre zariaďovacie predmety v objektoch výšky do 6 m</t>
  </si>
  <si>
    <t>198</t>
  </si>
  <si>
    <t>20220301_v - SO-01 Časť Vykurovanie</t>
  </si>
  <si>
    <t xml:space="preserve">    731 - Ústredné kúrenie - kotolne</t>
  </si>
  <si>
    <t xml:space="preserve">    732 - Ústredné kúrenie - strojovne</t>
  </si>
  <si>
    <t xml:space="preserve">    733 - Ústredné kúrenie - rozvodné potrubie</t>
  </si>
  <si>
    <t xml:space="preserve">    734 - Armatúry</t>
  </si>
  <si>
    <t>M - Práce a dodávky M</t>
  </si>
  <si>
    <t xml:space="preserve">    36-M - Montáž prevádzkových, meracích a regulačných zariadení</t>
  </si>
  <si>
    <t xml:space="preserve">    95-M - Revízie</t>
  </si>
  <si>
    <t>HZS - Hodinové zúčtovacie sadzby</t>
  </si>
  <si>
    <t>Montáž trubíc, hr.15-20 mm,vnút.priemer do 38 mm</t>
  </si>
  <si>
    <t>283310028100</t>
  </si>
  <si>
    <t>Izolačná trubica ARMAFLEX ACe 18x19 mm (d x hr. izolácie), dĺ. 2 m, AZ FLEX, alebo ekvivalent</t>
  </si>
  <si>
    <t>2833100281001</t>
  </si>
  <si>
    <t>Izolačná trubica ARMAFLEX ACe 22x19 mm (d x hr. izolácie), dĺ. 2 m, AZ FLEX, alebo ekvivalent</t>
  </si>
  <si>
    <t>283310028200</t>
  </si>
  <si>
    <t>Izolačná trubica ARMAFLEX ACe 28x19 mm (d x hr. izolácie), dĺ. 2 m, AZ FLEX, alebo ekvivalent</t>
  </si>
  <si>
    <t>2833100282001</t>
  </si>
  <si>
    <t>Izolačná trubica ARMAFLEX ACe 35x19 mm (d x hr. izolácie), dĺ. 2 m, AZ FLEX, alebo ekvivalent</t>
  </si>
  <si>
    <t>713482122.S</t>
  </si>
  <si>
    <t>Montáž trubíc, hr.15-20 mm,vnút.priemer 39-70 mm</t>
  </si>
  <si>
    <t>283310028300</t>
  </si>
  <si>
    <t>Izolačná trubica ARMAFLEX ACe 42x19 mm (d x hr. izolácie), dĺ. 2 m, AZ FLEX, alebo ekvivalent</t>
  </si>
  <si>
    <t>731</t>
  </si>
  <si>
    <t>Ústredné kúrenie - kotolne</t>
  </si>
  <si>
    <t>731161030.S</t>
  </si>
  <si>
    <t>Montáž plynového kotla 401-650 kW</t>
  </si>
  <si>
    <t>484110000065.S1</t>
  </si>
  <si>
    <t>Kaskada Vitocrossal CIB 560 kW, alebo ekvivalent</t>
  </si>
  <si>
    <t>484120021300.S1</t>
  </si>
  <si>
    <t>Pripojovacia sada na plyn CIB 280 kW</t>
  </si>
  <si>
    <t>484120021300.S3</t>
  </si>
  <si>
    <t>Adaptér z vlnitej rúry pre plyn 90° pre pripojenie plynu bez prip. sady</t>
  </si>
  <si>
    <t>484120021300.S4</t>
  </si>
  <si>
    <t>Plynový filter Rp 1 1/2</t>
  </si>
  <si>
    <t>484120021300.S5</t>
  </si>
  <si>
    <t>Poistný ventil 6bar 80 - 318 kW pre CIB</t>
  </si>
  <si>
    <t>484120021400.S1</t>
  </si>
  <si>
    <t>Rozšírenie EA1</t>
  </si>
  <si>
    <t>484120021400.S6</t>
  </si>
  <si>
    <t>Neutralizačné zariadenie GENO-Neutra V N-70, alebo ekvivalent</t>
  </si>
  <si>
    <t>484120021400.S7</t>
  </si>
  <si>
    <t>Neutralizačný granulát</t>
  </si>
  <si>
    <t>731261070.S</t>
  </si>
  <si>
    <t>Montáž plynového kotla nástenného kondenzačného vykurovacieho bez zásobníka</t>
  </si>
  <si>
    <t>484120011110.11</t>
  </si>
  <si>
    <t>Vitoplex 200 150 kW s horákovou prírubou Vitotronic 100 CC1E, alebo ekvivalent</t>
  </si>
  <si>
    <t>484120021000.S1</t>
  </si>
  <si>
    <t>Ponorný snímač teploty NTC 10k l=5800</t>
  </si>
  <si>
    <t>484120021000.S3</t>
  </si>
  <si>
    <t>Protihlukové nastavitelné nohy (1 súprava)</t>
  </si>
  <si>
    <t>484120021000.S6</t>
  </si>
  <si>
    <t>Obmedzovač stavu vody Na namontovanie do výstupu vykurovacej vody mimo vykurovacieho kotla. Pripájací závit: R 3/4 s pripájacím vedením 1,90 m dlhým</t>
  </si>
  <si>
    <t>731289112.S</t>
  </si>
  <si>
    <t>Montáž horáka na kvapalné a plynné palivá</t>
  </si>
  <si>
    <t>484110000100.S1</t>
  </si>
  <si>
    <t>Plynový horák -weishaupt- typ WG20N/1-C, ZM-LM</t>
  </si>
  <si>
    <t>731289112.S2</t>
  </si>
  <si>
    <t>Vŕtanie otvoru pre horák s upevňovacími otvormi Vyrobenie otvorov horáka a vytvorenie uchytávacich dier na horákovej doske</t>
  </si>
  <si>
    <t>731291080.S</t>
  </si>
  <si>
    <t xml:space="preserve">Montáž  3-cestného zmiešavača</t>
  </si>
  <si>
    <t>484120021000.S2</t>
  </si>
  <si>
    <t>3-cestný zmiešavač</t>
  </si>
  <si>
    <t>484120021000.S5</t>
  </si>
  <si>
    <t>3 cestný namiešavací ventil DN 25 KVS=10</t>
  </si>
  <si>
    <t>484120021000.S4</t>
  </si>
  <si>
    <t>Motor zmiešavača pre zmiešavač Viessmann DN 20 až 50 a R 1/2 až R 1 1/4</t>
  </si>
  <si>
    <t>731370010.S</t>
  </si>
  <si>
    <t>Montáž hydraulického vyrovnávača dynamických tlakov - anuloidu závitového s tepelnou izoláciou</t>
  </si>
  <si>
    <t>484810008930</t>
  </si>
  <si>
    <t>Hydraulický vyrovnávač dynamických tlakov ANULOID</t>
  </si>
  <si>
    <t>731380065.S1</t>
  </si>
  <si>
    <t>Montáž nerez.komína KOMINOX® DW300/350, alebo ekvivalent</t>
  </si>
  <si>
    <t>19701</t>
  </si>
  <si>
    <t>Koncový uzáver l=80 DW300/350</t>
  </si>
  <si>
    <t>19702</t>
  </si>
  <si>
    <t>Pätkové koleno 87° DW300/350 MOG</t>
  </si>
  <si>
    <t>19703</t>
  </si>
  <si>
    <t>Pozink nosný držiak</t>
  </si>
  <si>
    <t>pár</t>
  </si>
  <si>
    <t>19704</t>
  </si>
  <si>
    <t>Dilatačný diel dvojstranný h=100/H=100 DW300/350</t>
  </si>
  <si>
    <t>19705</t>
  </si>
  <si>
    <t>Kontrolný diel PT DW300/350</t>
  </si>
  <si>
    <t>19706</t>
  </si>
  <si>
    <t>Zaslepenie d350N s úchytom</t>
  </si>
  <si>
    <t>19707</t>
  </si>
  <si>
    <t>Komínový diel l=1000 DW300/350</t>
  </si>
  <si>
    <t>19708</t>
  </si>
  <si>
    <t>Komínový diel l=500 DW300/350</t>
  </si>
  <si>
    <t>19711</t>
  </si>
  <si>
    <t>Komínová hlavica DW300/350</t>
  </si>
  <si>
    <t>19712</t>
  </si>
  <si>
    <t>Spodný kryt 0° 550x550 v 356</t>
  </si>
  <si>
    <t>19713</t>
  </si>
  <si>
    <t>Strešné lemovanie 0° (2,4°) + PDM DW300/350</t>
  </si>
  <si>
    <t>19714</t>
  </si>
  <si>
    <t>Fixačná manžeta lesklá l=80 DW300/350</t>
  </si>
  <si>
    <t>19715</t>
  </si>
  <si>
    <t>Spojovacie manžety DW300/350</t>
  </si>
  <si>
    <t>731380065.S2</t>
  </si>
  <si>
    <t>Montáž nerez.komína KOMINOX® DW200/250, alebo ekvivalent</t>
  </si>
  <si>
    <t>19716</t>
  </si>
  <si>
    <t>Zberač kondenzátu (sadzí) DW200/250</t>
  </si>
  <si>
    <t>19717</t>
  </si>
  <si>
    <t>Kontrolný diel DW200/250</t>
  </si>
  <si>
    <t>19718</t>
  </si>
  <si>
    <t>T-diel 87° DW200/250 v d200N</t>
  </si>
  <si>
    <t>19719</t>
  </si>
  <si>
    <t>Koncový uzáver l=80 DW200/250</t>
  </si>
  <si>
    <t>19720</t>
  </si>
  <si>
    <t>Komínový diel l=1000 DW200/250</t>
  </si>
  <si>
    <t>19721</t>
  </si>
  <si>
    <t>Komínový diel l=500 DW200/250</t>
  </si>
  <si>
    <t>19722</t>
  </si>
  <si>
    <t>Komínová hlavica DW200/250</t>
  </si>
  <si>
    <t>19723</t>
  </si>
  <si>
    <t>Spodný kryt 0° 450x450 v 256</t>
  </si>
  <si>
    <t>19724</t>
  </si>
  <si>
    <t>Strešné lemovanie 0° (2,4°) + PDM DW200/250</t>
  </si>
  <si>
    <t>19725</t>
  </si>
  <si>
    <t>Fixačná manžeta lesklá l=80 DW200/250</t>
  </si>
  <si>
    <t>19726</t>
  </si>
  <si>
    <t>Spojovacie manžety DW200/250</t>
  </si>
  <si>
    <t>731380075.S1</t>
  </si>
  <si>
    <t>Montáž spalinovej kaskády</t>
  </si>
  <si>
    <t>484120021400.S8</t>
  </si>
  <si>
    <t>Hydraul. systém. prepojenie DN65/100 vrátane motorických klapiek</t>
  </si>
  <si>
    <t>484120021400.S9</t>
  </si>
  <si>
    <t>Spalinová kaskáda CIB 200/300 mm vrátane motorických spalinových klapiek</t>
  </si>
  <si>
    <t>484120021400.S10</t>
  </si>
  <si>
    <t>RLU-Sada CIB 200-320 kW</t>
  </si>
  <si>
    <t>998731201.S</t>
  </si>
  <si>
    <t>Presun hmôt pre kotolne umiestnené vo výške (hĺbke) do 6 m</t>
  </si>
  <si>
    <t>732</t>
  </si>
  <si>
    <t>Ústredné kúrenie - strojovne</t>
  </si>
  <si>
    <t>732111405.S</t>
  </si>
  <si>
    <t xml:space="preserve">Montáž rozdeľovača a zberača  DN200</t>
  </si>
  <si>
    <t>484650000500.S</t>
  </si>
  <si>
    <t xml:space="preserve">Rozdeľovač a zberač  200</t>
  </si>
  <si>
    <t>484650039000.S</t>
  </si>
  <si>
    <t>Pevný stojan pre rozdeľovače a zberače</t>
  </si>
  <si>
    <t>732222040.S1</t>
  </si>
  <si>
    <t>Montáž doskového výmenníka tepla</t>
  </si>
  <si>
    <t>484320002500.S1</t>
  </si>
  <si>
    <t xml:space="preserve">Doskový odelovací výmenník tepla Alfalaval nerezový  do 35kW</t>
  </si>
  <si>
    <t>732331015.S</t>
  </si>
  <si>
    <t>Montáž expanznej nádoby tlak do 6 bar s membránou 50 l</t>
  </si>
  <si>
    <t>484630006500.S1</t>
  </si>
  <si>
    <t>Membránová exp. nádoba H50 strieborná</t>
  </si>
  <si>
    <t>484630006500.S2</t>
  </si>
  <si>
    <t>Ventil s klobúčikom R 3/4</t>
  </si>
  <si>
    <t>732331021.S1</t>
  </si>
  <si>
    <t>Montáž expanznej nádoby</t>
  </si>
  <si>
    <t>484630006700.S1</t>
  </si>
  <si>
    <t>Membránová exp. nádoba</t>
  </si>
  <si>
    <t>484630006700.S2</t>
  </si>
  <si>
    <t>732331069.S</t>
  </si>
  <si>
    <t>Montáž expanznej nádoby tlak 6 barov s membránou 600 l</t>
  </si>
  <si>
    <t>484630007400</t>
  </si>
  <si>
    <t>Nádoba expanzná s membránou typ N 600 l, D 740 mm, v 1540 mm, pripojenie R 1", 6 bar, šedá, REFLEX, alebo ekvivalent</t>
  </si>
  <si>
    <t>732331901.S1</t>
  </si>
  <si>
    <t>Montáž REFLEX FILLCONTROL PLUS, alebo ekvivalent, a uvedenie do prevádzky</t>
  </si>
  <si>
    <t>1977300318921</t>
  </si>
  <si>
    <t>Automat Reflex Fillcontrol Plus, alebo ekvivalent</t>
  </si>
  <si>
    <t>732331983.S1</t>
  </si>
  <si>
    <t>Montáž úpravne vody</t>
  </si>
  <si>
    <t>197730031890.S1</t>
  </si>
  <si>
    <t>Úpravňa vody Aquaset 500-N, alebo ekvivalent</t>
  </si>
  <si>
    <t>197730031890.S2</t>
  </si>
  <si>
    <t>Regeneračná sol Balenie: 25kg</t>
  </si>
  <si>
    <t>197730031890.S5</t>
  </si>
  <si>
    <t>Regeneračná sol</t>
  </si>
  <si>
    <t>197730031890.S3</t>
  </si>
  <si>
    <t>Tester na zistenie tvrdosti Aquaset TH, alebo ekvivalent</t>
  </si>
  <si>
    <t>732429111.S</t>
  </si>
  <si>
    <t>Montáž čerpadla (do potrubia) obehového špirálového DN 25</t>
  </si>
  <si>
    <t>súb.</t>
  </si>
  <si>
    <t>4261100032003</t>
  </si>
  <si>
    <t>MAGNA3 25-120F, alebo ekvivalent</t>
  </si>
  <si>
    <t>732429112.S</t>
  </si>
  <si>
    <t>Montáž čerpadla (do potrubia) obehového špirálového DN 40</t>
  </si>
  <si>
    <t>4261100030001</t>
  </si>
  <si>
    <t>MAGNA3 40-100 F 220 1x230V PN6/10, alebo ekvivalent</t>
  </si>
  <si>
    <t>4261100032001</t>
  </si>
  <si>
    <t>MAGNA3 32-120F, alebo ekvivalent</t>
  </si>
  <si>
    <t>732429114.S</t>
  </si>
  <si>
    <t>Montáž čerpadla (do potrubia) obehového špirálového DN 65</t>
  </si>
  <si>
    <t>4261100032002</t>
  </si>
  <si>
    <t>MAGNA3 65-120F, alebo ekvivalent</t>
  </si>
  <si>
    <t>732429116.S</t>
  </si>
  <si>
    <t>Montáž čerpadla (do potrubia) obehového špirálového DN 100</t>
  </si>
  <si>
    <t>4261100032004</t>
  </si>
  <si>
    <t>MAGNA3 100-120F, alebo ekvivalent</t>
  </si>
  <si>
    <t>732610105.S1</t>
  </si>
  <si>
    <t>Montáž a doprava solárnej technológie</t>
  </si>
  <si>
    <t>4841</t>
  </si>
  <si>
    <t>FRIWASTA-PLUS 225 l/min Voll-Edelstahl, alebo ekvivalent</t>
  </si>
  <si>
    <t>4842</t>
  </si>
  <si>
    <t>Metallgehäuse gedämmt FRIWASTA-Plus 120 - 400, alebo ekvivalent</t>
  </si>
  <si>
    <t>4843</t>
  </si>
  <si>
    <t>Probeentnahmeventil-Set 120-400, alebo ekvivalent</t>
  </si>
  <si>
    <t>4844</t>
  </si>
  <si>
    <t>VTB TD 120-400</t>
  </si>
  <si>
    <t>4845</t>
  </si>
  <si>
    <t>Z-60 120-400</t>
  </si>
  <si>
    <t>4846</t>
  </si>
  <si>
    <t>RSE 50</t>
  </si>
  <si>
    <t>200</t>
  </si>
  <si>
    <t>101</t>
  </si>
  <si>
    <t>4847</t>
  </si>
  <si>
    <t>KDO-Schichtenspeicher 10000 Liter (1.), alebo ekvivalent</t>
  </si>
  <si>
    <t>202</t>
  </si>
  <si>
    <t>4848</t>
  </si>
  <si>
    <t>KDO-Schichtenspeicher 10000 Liter (2.), alebo ekvivalent</t>
  </si>
  <si>
    <t>204</t>
  </si>
  <si>
    <t>103</t>
  </si>
  <si>
    <t>4849</t>
  </si>
  <si>
    <t xml:space="preserve">KDO-Wärmedämmung    110 mm, alebo ekvivalent</t>
  </si>
  <si>
    <t>206</t>
  </si>
  <si>
    <t>48410</t>
  </si>
  <si>
    <t>Flanschheizkörper E-FH 30 kW (el. špirály), alebo ekvivalent</t>
  </si>
  <si>
    <t>208</t>
  </si>
  <si>
    <t>105</t>
  </si>
  <si>
    <t>48420</t>
  </si>
  <si>
    <t>ZT 200</t>
  </si>
  <si>
    <t>210</t>
  </si>
  <si>
    <t>48421</t>
  </si>
  <si>
    <t>FOCUS HTF, alebo ekvivalent</t>
  </si>
  <si>
    <t>212</t>
  </si>
  <si>
    <t>107</t>
  </si>
  <si>
    <t>48422</t>
  </si>
  <si>
    <t>FDM-G1-s</t>
  </si>
  <si>
    <t>214</t>
  </si>
  <si>
    <t>48423</t>
  </si>
  <si>
    <t>FDM-E1-s</t>
  </si>
  <si>
    <t>216</t>
  </si>
  <si>
    <t>109</t>
  </si>
  <si>
    <t>48424</t>
  </si>
  <si>
    <t>Alu-Montageschienen LDC (36x28) 6m, alebo ekvivalent</t>
  </si>
  <si>
    <t>218</t>
  </si>
  <si>
    <t>48425</t>
  </si>
  <si>
    <t>TRIC A HDC Schienenverbinderset für feste Verbind., alebo ekvivalent</t>
  </si>
  <si>
    <t>220</t>
  </si>
  <si>
    <t>111</t>
  </si>
  <si>
    <t>48426</t>
  </si>
  <si>
    <t>TRIC A HDC Kreuzverbinderset für Kreuzverbund, alebo ekvivalent</t>
  </si>
  <si>
    <t>222</t>
  </si>
  <si>
    <t>48427</t>
  </si>
  <si>
    <t>SPA-S-W (Welle)</t>
  </si>
  <si>
    <t>224</t>
  </si>
  <si>
    <t>113</t>
  </si>
  <si>
    <t>48428</t>
  </si>
  <si>
    <t>Übergang Klemmring 18 mm auf 1/2" AG 1 x Übergang Klemmring 18 mm auf 1/2" AG., alebo ekvivalent</t>
  </si>
  <si>
    <t>226</t>
  </si>
  <si>
    <t>48429</t>
  </si>
  <si>
    <t>BMS</t>
  </si>
  <si>
    <t>228</t>
  </si>
  <si>
    <t>115</t>
  </si>
  <si>
    <t>48430</t>
  </si>
  <si>
    <t>ADG-300</t>
  </si>
  <si>
    <t>230</t>
  </si>
  <si>
    <t>48431</t>
  </si>
  <si>
    <t>KV-1"</t>
  </si>
  <si>
    <t>232</t>
  </si>
  <si>
    <t>117</t>
  </si>
  <si>
    <t>48432</t>
  </si>
  <si>
    <t>Sa-Sol</t>
  </si>
  <si>
    <t>234</t>
  </si>
  <si>
    <t>48433</t>
  </si>
  <si>
    <t>SOLASTA 100 mit Klemmkasten, alebo ekvivalent</t>
  </si>
  <si>
    <t>236</t>
  </si>
  <si>
    <t>119</t>
  </si>
  <si>
    <t>998732201.S</t>
  </si>
  <si>
    <t>Presun hmôt pre strojovne v objektoch výšky do 6 m</t>
  </si>
  <si>
    <t>238</t>
  </si>
  <si>
    <t>733</t>
  </si>
  <si>
    <t>Ústredné kúrenie - rozvodné potrubie</t>
  </si>
  <si>
    <t>733166170.S</t>
  </si>
  <si>
    <t>Plasthliníkové potrubie v kotúčoch pre vykurovanie spájané lisovaním d 16 mm</t>
  </si>
  <si>
    <t>240</t>
  </si>
  <si>
    <t>121</t>
  </si>
  <si>
    <t>733166154.S</t>
  </si>
  <si>
    <t>Plasthliníkové potrubie v tyčiach pre vykurovanie spájané lisovaním d 20 mm</t>
  </si>
  <si>
    <t>242</t>
  </si>
  <si>
    <t>733166156.S</t>
  </si>
  <si>
    <t>Plasthliníkové potrubie v tyčiach pre vykurovanie spájané lisovaním d 25/26 mm</t>
  </si>
  <si>
    <t>244</t>
  </si>
  <si>
    <t>123</t>
  </si>
  <si>
    <t>733166158.S</t>
  </si>
  <si>
    <t>Plasthliníkové potrubie v tyčiach pre vykurovanie spájané lisovaním d 32 mm</t>
  </si>
  <si>
    <t>246</t>
  </si>
  <si>
    <t>733166160.S</t>
  </si>
  <si>
    <t>Plasthliníkové potrubie v tyčiach pre vykurovanie spájané lisovaním d 40 mm</t>
  </si>
  <si>
    <t>248</t>
  </si>
  <si>
    <t>125</t>
  </si>
  <si>
    <t>733191301.S</t>
  </si>
  <si>
    <t>Tlaková skúška plastového potrubia do 32 mm</t>
  </si>
  <si>
    <t>250</t>
  </si>
  <si>
    <t>733191302.S</t>
  </si>
  <si>
    <t>Tlaková skúška plastového potrubia nad 32 do 63 mm</t>
  </si>
  <si>
    <t>252</t>
  </si>
  <si>
    <t>127</t>
  </si>
  <si>
    <t>998733201.S</t>
  </si>
  <si>
    <t>Presun hmôt pre rozvody potrubia v objektoch výšky do 6 m</t>
  </si>
  <si>
    <t>254</t>
  </si>
  <si>
    <t>734</t>
  </si>
  <si>
    <t>Armatúry</t>
  </si>
  <si>
    <t>734109214.S</t>
  </si>
  <si>
    <t>Montáž armatúry prírubovej s dvomi prírubami PN 1,6 DN 50</t>
  </si>
  <si>
    <t>256</t>
  </si>
  <si>
    <t>129</t>
  </si>
  <si>
    <t>389510006900.S21</t>
  </si>
  <si>
    <t xml:space="preserve">Merač tepla DN 50,  Ultraflow 54</t>
  </si>
  <si>
    <t>258</t>
  </si>
  <si>
    <t>734109215.S</t>
  </si>
  <si>
    <t>Montáž armatúry prírubovej s dvomi prírubami PN 1,6 DN 65</t>
  </si>
  <si>
    <t>260</t>
  </si>
  <si>
    <t>131</t>
  </si>
  <si>
    <t>551240003500.S</t>
  </si>
  <si>
    <t>Guľový kohút DN 65</t>
  </si>
  <si>
    <t>262</t>
  </si>
  <si>
    <t>734109216.S</t>
  </si>
  <si>
    <t>Montáž armatúry prírubovej s dvomi prírubami PN 1,6 DN 80</t>
  </si>
  <si>
    <t>264</t>
  </si>
  <si>
    <t>133</t>
  </si>
  <si>
    <t>389510006900.S22</t>
  </si>
  <si>
    <t xml:space="preserve">Merač tepla DN 80,  Ultraflow 54</t>
  </si>
  <si>
    <t>266</t>
  </si>
  <si>
    <t>734109217.S</t>
  </si>
  <si>
    <t>Montáž armatúry prírubovej s dvomi prírubami PN 1,6 DN 100</t>
  </si>
  <si>
    <t>268</t>
  </si>
  <si>
    <t>135</t>
  </si>
  <si>
    <t>551240003700</t>
  </si>
  <si>
    <t>Guľový kohút DN 100</t>
  </si>
  <si>
    <t>270</t>
  </si>
  <si>
    <t>734109417.S</t>
  </si>
  <si>
    <t>Montáž armatúry prírubovej s tromi prírubami PN 1,6 DN 100</t>
  </si>
  <si>
    <t>272</t>
  </si>
  <si>
    <t>137</t>
  </si>
  <si>
    <t>5512100380002</t>
  </si>
  <si>
    <t xml:space="preserve">Trojcestný prepínací ventil s elektropohonom , DN 100,  napr. BELIMO</t>
  </si>
  <si>
    <t>274</t>
  </si>
  <si>
    <t>5512100380003</t>
  </si>
  <si>
    <t>Trojcestný elektroventil prírubový KVS 42 m3 so servopohonom 24V</t>
  </si>
  <si>
    <t>276</t>
  </si>
  <si>
    <t>139</t>
  </si>
  <si>
    <t>734111416.S</t>
  </si>
  <si>
    <t xml:space="preserve">Ventil uzatvárací prírubový  DN 65</t>
  </si>
  <si>
    <t>278</t>
  </si>
  <si>
    <t>734111418.S</t>
  </si>
  <si>
    <t>Ventil uzatvárací prírubový DN 100</t>
  </si>
  <si>
    <t>280</t>
  </si>
  <si>
    <t>141</t>
  </si>
  <si>
    <t>734121616.S</t>
  </si>
  <si>
    <t>Ventil spätný prírubový DN 65</t>
  </si>
  <si>
    <t>282</t>
  </si>
  <si>
    <t>734121618.S</t>
  </si>
  <si>
    <t>Ventil spätný prírubový DN 100</t>
  </si>
  <si>
    <t>284</t>
  </si>
  <si>
    <t>143</t>
  </si>
  <si>
    <t>734162005.S</t>
  </si>
  <si>
    <t>Montáž filtra prírubového DN 65</t>
  </si>
  <si>
    <t>286</t>
  </si>
  <si>
    <t>422010001100.S</t>
  </si>
  <si>
    <t>Prírubový filter na vodu DN 65, dĺ. 290 mm, telo a viečko liatina, sitko oceľ, EPDM</t>
  </si>
  <si>
    <t>288</t>
  </si>
  <si>
    <t>145</t>
  </si>
  <si>
    <t>734192000.S</t>
  </si>
  <si>
    <t>Montáž medziprírubovej uzatváracej klapky DN 25</t>
  </si>
  <si>
    <t>290</t>
  </si>
  <si>
    <t>422810001900.S</t>
  </si>
  <si>
    <t>Medziprírubová klapka uzatváracia pre vodu DN 25, dĺ. 33 mm, liatina, EPDM, FKM</t>
  </si>
  <si>
    <t>292</t>
  </si>
  <si>
    <t>147</t>
  </si>
  <si>
    <t>734192005.S</t>
  </si>
  <si>
    <t>Montáž medziprírubovej uzatváracej klapky DN 32</t>
  </si>
  <si>
    <t>294</t>
  </si>
  <si>
    <t>422810002000.S</t>
  </si>
  <si>
    <t>Medziprírubová klapka uzatváracia pre vodu DN 32, dĺ. 33 mm, liatina, EPDM, FKM</t>
  </si>
  <si>
    <t>296</t>
  </si>
  <si>
    <t>149</t>
  </si>
  <si>
    <t>734192020.S</t>
  </si>
  <si>
    <t>Montáž medziprírubovej uzatváracej klapky DN 65</t>
  </si>
  <si>
    <t>298</t>
  </si>
  <si>
    <t>422810002300.S</t>
  </si>
  <si>
    <t>Medziprírubová klapka uzatváracia pre vodu DN 65, dĺ. 46 mm, liatina, EPDM, FKM</t>
  </si>
  <si>
    <t>300</t>
  </si>
  <si>
    <t>151</t>
  </si>
  <si>
    <t>734192030.S</t>
  </si>
  <si>
    <t>Montáž medziprírubovej uzatváracej klapky DN 100</t>
  </si>
  <si>
    <t>302</t>
  </si>
  <si>
    <t>422810002500.S</t>
  </si>
  <si>
    <t>Medziprírubová klapka uzatváracia pre vodu DN 100, dĺ. 52 mm, liatina, EPDM, FKM</t>
  </si>
  <si>
    <t>304</t>
  </si>
  <si>
    <t>153</t>
  </si>
  <si>
    <t>734192035.S</t>
  </si>
  <si>
    <t>Montáž medziprírubovej uzatváracej klapky DN 125</t>
  </si>
  <si>
    <t>306</t>
  </si>
  <si>
    <t>422810002600.S</t>
  </si>
  <si>
    <t>Medziprírubová klapka uzatváracia pre vodu DN 125, dĺ. 56 mm, liatina, EPDM, FKM</t>
  </si>
  <si>
    <t>308</t>
  </si>
  <si>
    <t>155</t>
  </si>
  <si>
    <t>734192115.S</t>
  </si>
  <si>
    <t>Montáž spätnej klapky prírubovej DN 100</t>
  </si>
  <si>
    <t>310</t>
  </si>
  <si>
    <t>422820002400.S</t>
  </si>
  <si>
    <t>Klapka prírubová spätná DN 100, dĺ. 170 mm, nerez oceľ, NBR</t>
  </si>
  <si>
    <t>312</t>
  </si>
  <si>
    <t>157</t>
  </si>
  <si>
    <t>734192120.S</t>
  </si>
  <si>
    <t>Montáž spätnej klapky prírubovej DN 125</t>
  </si>
  <si>
    <t>314</t>
  </si>
  <si>
    <t>422820002500.S</t>
  </si>
  <si>
    <t>Klapka prírubová spätná DN 125, dĺ. 200 mm, nerez oceľ, NBR</t>
  </si>
  <si>
    <t>316</t>
  </si>
  <si>
    <t>159</t>
  </si>
  <si>
    <t>734209117.S</t>
  </si>
  <si>
    <t>Montáž závitovej armatúry s 2 závitmi</t>
  </si>
  <si>
    <t>318</t>
  </si>
  <si>
    <t>551210018500.S1</t>
  </si>
  <si>
    <t>Ventil poistný</t>
  </si>
  <si>
    <t>320</t>
  </si>
  <si>
    <t>161</t>
  </si>
  <si>
    <t>734209127.S</t>
  </si>
  <si>
    <t>Montáž závitovej armatúry s 3 závitmi G 6/4</t>
  </si>
  <si>
    <t>322</t>
  </si>
  <si>
    <t>551210038000.S1</t>
  </si>
  <si>
    <t xml:space="preserve">Trojcestný prepínací ventil s elektropohonom , DN 40,  napr. BELIMO</t>
  </si>
  <si>
    <t>324</t>
  </si>
  <si>
    <t>163</t>
  </si>
  <si>
    <t>734213250.S</t>
  </si>
  <si>
    <t>Montáž ventilu odvzdušňovacieho závitového automatického G 1/2</t>
  </si>
  <si>
    <t>326</t>
  </si>
  <si>
    <t>551210009500.S</t>
  </si>
  <si>
    <t>Ventil odvzdušňovací automatický, 1/2"</t>
  </si>
  <si>
    <t>328</t>
  </si>
  <si>
    <t>165</t>
  </si>
  <si>
    <t>734223010.S</t>
  </si>
  <si>
    <t>Montáž ventilu závitového regulačného</t>
  </si>
  <si>
    <t>330</t>
  </si>
  <si>
    <t>5512100439001</t>
  </si>
  <si>
    <t>Regulačný ventil Stromax 4017R</t>
  </si>
  <si>
    <t>332</t>
  </si>
  <si>
    <t>167</t>
  </si>
  <si>
    <t>734224009.S</t>
  </si>
  <si>
    <t>Montáž guľového kohúta závitového G 3/4</t>
  </si>
  <si>
    <t>334</t>
  </si>
  <si>
    <t>551210044700.S</t>
  </si>
  <si>
    <t>Guľový ventil 3/4”, páčka chróm</t>
  </si>
  <si>
    <t>336</t>
  </si>
  <si>
    <t>169</t>
  </si>
  <si>
    <t>734224012.S</t>
  </si>
  <si>
    <t>Montáž guľového kohúta závitového G 1</t>
  </si>
  <si>
    <t>338</t>
  </si>
  <si>
    <t>551210044800.S</t>
  </si>
  <si>
    <t>Guľový ventil 1”, páčka chróm</t>
  </si>
  <si>
    <t>340</t>
  </si>
  <si>
    <t>171</t>
  </si>
  <si>
    <t>734224015.S</t>
  </si>
  <si>
    <t>Montáž guľového kohúta závitového G 5/4</t>
  </si>
  <si>
    <t>342</t>
  </si>
  <si>
    <t>551210044900.S</t>
  </si>
  <si>
    <t>Guľový ventil 1 1/4”, páčka chróm</t>
  </si>
  <si>
    <t>344</t>
  </si>
  <si>
    <t>173</t>
  </si>
  <si>
    <t>734224018.S</t>
  </si>
  <si>
    <t>Montáž guľového kohúta závitového G 6/4</t>
  </si>
  <si>
    <t>346</t>
  </si>
  <si>
    <t>551340006300.S</t>
  </si>
  <si>
    <t>Guľový uzáver na plyn 6/4", FF, páčka, plnoprietokový, niklovaná mosadz</t>
  </si>
  <si>
    <t>348</t>
  </si>
  <si>
    <t>175</t>
  </si>
  <si>
    <t>734224021.S</t>
  </si>
  <si>
    <t>Montáž guľového kohúta závitového G 2</t>
  </si>
  <si>
    <t>350</t>
  </si>
  <si>
    <t>551210045100.S</t>
  </si>
  <si>
    <t>Guľový ventil 2”, páčka chróm</t>
  </si>
  <si>
    <t>352</t>
  </si>
  <si>
    <t>177</t>
  </si>
  <si>
    <t>734231216.S</t>
  </si>
  <si>
    <t>Ventil uzatvárací závitový Ve 3001 G 5/4</t>
  </si>
  <si>
    <t>354</t>
  </si>
  <si>
    <t>734232002.S</t>
  </si>
  <si>
    <t>Montáž uzatváracieho ventilu pre kúrenie DN 20</t>
  </si>
  <si>
    <t>356</t>
  </si>
  <si>
    <t>179</t>
  </si>
  <si>
    <t>55121000375211</t>
  </si>
  <si>
    <t>Uzatvárací ventil s pohonom DN20</t>
  </si>
  <si>
    <t>358</t>
  </si>
  <si>
    <t>734232006.S</t>
  </si>
  <si>
    <t>Montáž uzatváracieho ventilu pre kúrenie DN 32</t>
  </si>
  <si>
    <t>360</t>
  </si>
  <si>
    <t>181</t>
  </si>
  <si>
    <t>551210003756.S1</t>
  </si>
  <si>
    <t>Uzatvárací ventil s pohonom DN32</t>
  </si>
  <si>
    <t>362</t>
  </si>
  <si>
    <t>734240015.S</t>
  </si>
  <si>
    <t>Montáž spätnej klapky závitovej G 5/4</t>
  </si>
  <si>
    <t>364</t>
  </si>
  <si>
    <t>183</t>
  </si>
  <si>
    <t>551190001100.S</t>
  </si>
  <si>
    <t>Spätná klapka vodorovná závitová 5/4", PN 10, pre vodu, mosadz</t>
  </si>
  <si>
    <t>366</t>
  </si>
  <si>
    <t>734241215.S</t>
  </si>
  <si>
    <t>Ventil spätný závitový Ve 3030 - priamy G 1</t>
  </si>
  <si>
    <t>368</t>
  </si>
  <si>
    <t>185</t>
  </si>
  <si>
    <t>734252110.S</t>
  </si>
  <si>
    <t>Montáž ventilu poistného G 1/2</t>
  </si>
  <si>
    <t>370</t>
  </si>
  <si>
    <t>551210023300.S1</t>
  </si>
  <si>
    <t>Poistný ventil Flamco Flopress AM100 1/2"x1/2" 3bar</t>
  </si>
  <si>
    <t>372</t>
  </si>
  <si>
    <t>187</t>
  </si>
  <si>
    <t>734252120.S</t>
  </si>
  <si>
    <t>Montáž ventilu poistného rohového G 3/4</t>
  </si>
  <si>
    <t>374</t>
  </si>
  <si>
    <t>551210023500.S1</t>
  </si>
  <si>
    <t>Poistný ventil Flamco Prescor B 3/4"-6bar</t>
  </si>
  <si>
    <t>376</t>
  </si>
  <si>
    <t>189</t>
  </si>
  <si>
    <t>734252140.S</t>
  </si>
  <si>
    <t>Montáž ventilu poistného G 5/4</t>
  </si>
  <si>
    <t>378</t>
  </si>
  <si>
    <t>551210024300.S</t>
  </si>
  <si>
    <t>Ventil poistný pre kúrenie 5/4"</t>
  </si>
  <si>
    <t>380</t>
  </si>
  <si>
    <t>191</t>
  </si>
  <si>
    <t>734291113.S</t>
  </si>
  <si>
    <t>Ostané armatúry, kohútik plniaci a vypúšťací normy 13 7061, PN 1,0/100st. C G 1/2</t>
  </si>
  <si>
    <t>382</t>
  </si>
  <si>
    <t>734291114.S</t>
  </si>
  <si>
    <t>Ostané armatúry, kohútik plniaci a vypúšťací normy 13 7061, PN 1,0/100st. C G 3/4</t>
  </si>
  <si>
    <t>384</t>
  </si>
  <si>
    <t>193</t>
  </si>
  <si>
    <t>734291114.S1</t>
  </si>
  <si>
    <t xml:space="preserve">Ostané armatúry, kohútik plniaci a vypúšťací  G 1</t>
  </si>
  <si>
    <t>386</t>
  </si>
  <si>
    <t>734291114.S2</t>
  </si>
  <si>
    <t xml:space="preserve">Ostané armatúry, kohútik plniaci a vypúšťací  G 5/4</t>
  </si>
  <si>
    <t>388</t>
  </si>
  <si>
    <t>195</t>
  </si>
  <si>
    <t>734291114.S3</t>
  </si>
  <si>
    <t xml:space="preserve">Ostané armatúry, kohútik plniaci a vypúšťací  G 6/4</t>
  </si>
  <si>
    <t>390</t>
  </si>
  <si>
    <t>734291340.S</t>
  </si>
  <si>
    <t>Montáž filtra závitového</t>
  </si>
  <si>
    <t>392</t>
  </si>
  <si>
    <t>197</t>
  </si>
  <si>
    <t>422010002300.S1</t>
  </si>
  <si>
    <t>Filter pitnej vody A25-2</t>
  </si>
  <si>
    <t>394</t>
  </si>
  <si>
    <t>734291350.S</t>
  </si>
  <si>
    <t>Montáž filtra závitového G 1 1/4</t>
  </si>
  <si>
    <t>396</t>
  </si>
  <si>
    <t>199</t>
  </si>
  <si>
    <t>422010003200.S</t>
  </si>
  <si>
    <t>Filter závitový na vodu 5/4", FF, PN 20, mosadz</t>
  </si>
  <si>
    <t>398</t>
  </si>
  <si>
    <t>734291360.S</t>
  </si>
  <si>
    <t>Montáž filtra závitového G 1 1/2</t>
  </si>
  <si>
    <t>400</t>
  </si>
  <si>
    <t>201</t>
  </si>
  <si>
    <t>422010003300.S1</t>
  </si>
  <si>
    <t xml:space="preserve">Filter závitový  6/4", plyn</t>
  </si>
  <si>
    <t>402</t>
  </si>
  <si>
    <t>734291370.S</t>
  </si>
  <si>
    <t>Montáž filtra závitového G 2 PN</t>
  </si>
  <si>
    <t>404</t>
  </si>
  <si>
    <t>203</t>
  </si>
  <si>
    <t>422010003400.S</t>
  </si>
  <si>
    <t>Filter závitový na vodu 2", FF, PN 20, mosadz</t>
  </si>
  <si>
    <t>406</t>
  </si>
  <si>
    <t>734412115.S</t>
  </si>
  <si>
    <t>Montáž teplomeru</t>
  </si>
  <si>
    <t>408</t>
  </si>
  <si>
    <t>205</t>
  </si>
  <si>
    <t>388320001300.S</t>
  </si>
  <si>
    <t>Teplomer 0-120 °C</t>
  </si>
  <si>
    <t>410</t>
  </si>
  <si>
    <t>388320001300.S2</t>
  </si>
  <si>
    <t>Teplomer 0-200 °C</t>
  </si>
  <si>
    <t>412</t>
  </si>
  <si>
    <t>207</t>
  </si>
  <si>
    <t>734423140.S</t>
  </si>
  <si>
    <t>Montáž tlakomera</t>
  </si>
  <si>
    <t>414</t>
  </si>
  <si>
    <t>388430002800.S</t>
  </si>
  <si>
    <t>Tlakomer 0-600 kPa</t>
  </si>
  <si>
    <t>416</t>
  </si>
  <si>
    <t>209</t>
  </si>
  <si>
    <t>388430002800.S1</t>
  </si>
  <si>
    <t>Tlakomer 0-10 bar</t>
  </si>
  <si>
    <t>418</t>
  </si>
  <si>
    <t>734423142.S2</t>
  </si>
  <si>
    <t>Odvzdušňovacia nádoba</t>
  </si>
  <si>
    <t>420</t>
  </si>
  <si>
    <t>211</t>
  </si>
  <si>
    <t>998734201.S</t>
  </si>
  <si>
    <t>Presun hmôt pre armatúry v objektoch výšky do 6 m</t>
  </si>
  <si>
    <t>422</t>
  </si>
  <si>
    <t>Práce a dodávky M</t>
  </si>
  <si>
    <t>36-M</t>
  </si>
  <si>
    <t>Montáž prevádzkových, meracích a regulačných zariadení</t>
  </si>
  <si>
    <t>360420310.S1</t>
  </si>
  <si>
    <t>MaR - Nadraderná regulácia - montáž, uvedenie do prevádzky, doprava, revízia</t>
  </si>
  <si>
    <t>424</t>
  </si>
  <si>
    <t>213</t>
  </si>
  <si>
    <t>484810008940.S1</t>
  </si>
  <si>
    <t>Periferie a riadiací systém</t>
  </si>
  <si>
    <t>426</t>
  </si>
  <si>
    <t>484810008940.S2</t>
  </si>
  <si>
    <t>Rozvádzač</t>
  </si>
  <si>
    <t>428</t>
  </si>
  <si>
    <t>215</t>
  </si>
  <si>
    <t>484810008940.S3</t>
  </si>
  <si>
    <t>Kabeláž</t>
  </si>
  <si>
    <t>430</t>
  </si>
  <si>
    <t>360420320.S1</t>
  </si>
  <si>
    <t>Projekt skutkového vyhotovania MaR</t>
  </si>
  <si>
    <t>432</t>
  </si>
  <si>
    <t>217</t>
  </si>
  <si>
    <t>998936201.S</t>
  </si>
  <si>
    <t>Presun hmôt pre montáž prevádzkových, meracích a regulač.zariadení v stavbe (objekte) výšky do 7 m</t>
  </si>
  <si>
    <t>434</t>
  </si>
  <si>
    <t>95-M</t>
  </si>
  <si>
    <t>Revízie</t>
  </si>
  <si>
    <t>950302001.S1</t>
  </si>
  <si>
    <t>Revízia od 500 do 1000 kW</t>
  </si>
  <si>
    <t>436</t>
  </si>
  <si>
    <t>219</t>
  </si>
  <si>
    <t>950302001.S2</t>
  </si>
  <si>
    <t>Revízia od 100 do 500 kW</t>
  </si>
  <si>
    <t>438</t>
  </si>
  <si>
    <t>731380235.S1</t>
  </si>
  <si>
    <t xml:space="preserve">Uvedenie do prevádzky -  Aquaset cena zodpovedá 1,7 hod. práce technika, alebo ekvivalent</t>
  </si>
  <si>
    <t>440</t>
  </si>
  <si>
    <t>221</t>
  </si>
  <si>
    <t>731380235.S2</t>
  </si>
  <si>
    <t xml:space="preserve">Uvedenie do prevádzky -  Vitoplex 200 bez horáku cena zodpovedá 4,0 hod. práce technika, alebo ekvivalent</t>
  </si>
  <si>
    <t>442</t>
  </si>
  <si>
    <t>731380235.S3</t>
  </si>
  <si>
    <t>Uvedenie do prevádzky - Vitocrossal 100 s horákom Matrix cena zodpovedá 6,5 hod. práce, alebo ekvivalent</t>
  </si>
  <si>
    <t>444</t>
  </si>
  <si>
    <t>223</t>
  </si>
  <si>
    <t>731380235.S4</t>
  </si>
  <si>
    <t>Uvedenie do prevádzky - Vitotronic 300 bez rozširovacích sád cena zodpovedá 2,2 hod. práce, alebo ekvivalent</t>
  </si>
  <si>
    <t>446</t>
  </si>
  <si>
    <t>950303001.S1</t>
  </si>
  <si>
    <t>Obhliadka pred uvedením do prevádzky</t>
  </si>
  <si>
    <t>448</t>
  </si>
  <si>
    <t>HZS</t>
  </si>
  <si>
    <t>Hodinové zúčtovacie sadzby</t>
  </si>
  <si>
    <t>225</t>
  </si>
  <si>
    <t>HZS000114.S</t>
  </si>
  <si>
    <t>Vykurovacia skuska</t>
  </si>
  <si>
    <t>hod</t>
  </si>
  <si>
    <t>262144</t>
  </si>
  <si>
    <t>450</t>
  </si>
  <si>
    <t>20220301_p - SO-01 Časť Plynofikácia</t>
  </si>
  <si>
    <t xml:space="preserve">    723 - Zdravotechnika - vnútorný plynovod</t>
  </si>
  <si>
    <t xml:space="preserve">    783 - Nátery</t>
  </si>
  <si>
    <t xml:space="preserve">    23-M - Montáže potrubia</t>
  </si>
  <si>
    <t xml:space="preserve">    HZS - Hodinové zúčtovacie sadzby</t>
  </si>
  <si>
    <t>723</t>
  </si>
  <si>
    <t>Zdravotechnika - vnútorný plynovod</t>
  </si>
  <si>
    <t>723120202.S</t>
  </si>
  <si>
    <t>Potrubie z oceľových rúrok závitových čiernych spájaných zvarovaním - akosť 11 353.0 DN 15</t>
  </si>
  <si>
    <t>723120203.S</t>
  </si>
  <si>
    <t>Potrubie z oceľových rúrok závitových čiernych spájaných zvarovaním - akosť 11 353.0 DN 20</t>
  </si>
  <si>
    <t>723120205.S</t>
  </si>
  <si>
    <t>Potrubie z oceľových rúrok závitových čiernych spájaných zvarovaním - akosť 11 353.0 DN 32</t>
  </si>
  <si>
    <t>723120206.S</t>
  </si>
  <si>
    <t>Potrubie z oceľových rúrok závitových čiernych spájaných zvarovaním - akosť 11 353.0 DN 40</t>
  </si>
  <si>
    <t>723150314.S</t>
  </si>
  <si>
    <t>Potrubie z oceľových rúrok hladkých čiernych spájaných zvarov. akosť 11 353.0 Dxt 89x3, 6 mm</t>
  </si>
  <si>
    <t>723150318.S</t>
  </si>
  <si>
    <t xml:space="preserve">Potrubie z oceľových rúrok hladkých čiernych spájaných zvarov. akosť 11 353.0 Dxt  219/6, 3 mm</t>
  </si>
  <si>
    <t>723150372.S</t>
  </si>
  <si>
    <t>Potrubie z oceľových rúrok hladkých čiernych, chránička Dxt 133x4,5 mm</t>
  </si>
  <si>
    <t>723219104.S</t>
  </si>
  <si>
    <t>Montáž prírubového posúvača plochého, hlavicového, guľového kohútika, plyn.filtra DN 80</t>
  </si>
  <si>
    <t>551390001600.S1</t>
  </si>
  <si>
    <t>Membránový uzáver BAP DN 80, alebo ekvivalent</t>
  </si>
  <si>
    <t>422810004700.S</t>
  </si>
  <si>
    <t>Medziprírubová klapka uzatváracia plyn, DN 80, dĺ. 46 mm, liatina</t>
  </si>
  <si>
    <t>723221021.S</t>
  </si>
  <si>
    <t>Montáž vzorkovacieho guľového uzáveru priameho G 1/2</t>
  </si>
  <si>
    <t>551340010000.S</t>
  </si>
  <si>
    <t>Vzorkovací uzáver plynu priamy d 9,8 mm, 1/2", niklovaná mosadz</t>
  </si>
  <si>
    <t>723221033.S</t>
  </si>
  <si>
    <t>Montáž tlakomera pre plyn</t>
  </si>
  <si>
    <t>388430004900.S</t>
  </si>
  <si>
    <t>Tlakomer</t>
  </si>
  <si>
    <t>723231006.S</t>
  </si>
  <si>
    <t>Montáž guľového uzáveru plynu priameho G 1/2</t>
  </si>
  <si>
    <t>551340004700.S</t>
  </si>
  <si>
    <t>Guľový uzáver na plyn 1/2", plnoprietokový s obojstranne predĺženým závitom, niklovaná mosadz</t>
  </si>
  <si>
    <t>723231009.S</t>
  </si>
  <si>
    <t>Montáž guľového uzáveru plynu priameho G 3/4</t>
  </si>
  <si>
    <t>551340004800.S</t>
  </si>
  <si>
    <t>Guľový uzáver na plyn 3/4", plnoprietokový s obojstranne predĺženým závitom, niklovaná mosadz</t>
  </si>
  <si>
    <t>723231012.S</t>
  </si>
  <si>
    <t>Montáž guľového uzáveru plynu priameho G 1</t>
  </si>
  <si>
    <t>551340004900.S</t>
  </si>
  <si>
    <t>Guľový uzáver na plyn 1", plnoprietokový s obojstranne predĺženým závitom, niklovaná mosadz</t>
  </si>
  <si>
    <t>723231018.S</t>
  </si>
  <si>
    <t>Montáž guľového uzáveru plynu priameho G 6/4</t>
  </si>
  <si>
    <t>551340005100.S</t>
  </si>
  <si>
    <t>Guľový uzáver na plyn 6/4", plnoprietokový s obojstranne predĺženým závitom, niklovaná mosadz</t>
  </si>
  <si>
    <t>998723201.S</t>
  </si>
  <si>
    <t>Presun hmôt pre vnútorný plynovod v objektoch výšky do 6 m</t>
  </si>
  <si>
    <t>783</t>
  </si>
  <si>
    <t>Nátery</t>
  </si>
  <si>
    <t>783424340.S</t>
  </si>
  <si>
    <t>Nátery kov.potr.a armatúr syntetické potrubie do DN 50 mm dvojnás. 1x email a základný náter - 140µm</t>
  </si>
  <si>
    <t>783425350.S</t>
  </si>
  <si>
    <t>Nátery kov.potr.a armatúr syntetické potrubie do DN 100 mm dvojnás. 1x email a základný náter - 140µm</t>
  </si>
  <si>
    <t>783426360.S1</t>
  </si>
  <si>
    <t>Nátery kov.potr.a armatúr syntetické do DN 200 mm dvojnás. 1x email a základným náterom</t>
  </si>
  <si>
    <t>23-M</t>
  </si>
  <si>
    <t>Montáže potrubia</t>
  </si>
  <si>
    <t>230203567.S</t>
  </si>
  <si>
    <t>Montáž prechodka PE/oceľ PE 100 SDR11 D 90/DN80 mm</t>
  </si>
  <si>
    <t>286220031500</t>
  </si>
  <si>
    <t>Prechodka USTR PE/oceľ PE 100 SDR 11 D/DN 90/80</t>
  </si>
  <si>
    <t>230230016.S</t>
  </si>
  <si>
    <t>Hlavná tlaková skúška vzduchom 0, 6 MPa DN 50</t>
  </si>
  <si>
    <t>230230017.S</t>
  </si>
  <si>
    <t>Hlavná tlaková skúška vzduchom 0, 6 MPa DN 80</t>
  </si>
  <si>
    <t>230230021.S</t>
  </si>
  <si>
    <t>Hlavná tlaková skúška vzduchom 0, 6 MPa DN 200</t>
  </si>
  <si>
    <t>230230122.S</t>
  </si>
  <si>
    <t>Príprava na tlakovú skúšku vzduchom a vodou do 4 MPa</t>
  </si>
  <si>
    <t>úsek</t>
  </si>
  <si>
    <t>230230292.S</t>
  </si>
  <si>
    <t>Napustenie potrubia OPZ</t>
  </si>
  <si>
    <t>HZS000113</t>
  </si>
  <si>
    <t>Revízie a uvedenie do prevádzky</t>
  </si>
  <si>
    <t>20220301_e - SO-01 Časť Elektorinštalácie</t>
  </si>
  <si>
    <t>Úroveň 3:</t>
  </si>
  <si>
    <t>01 - Areálové NN rozvody</t>
  </si>
  <si>
    <t>FBB - ELECTRIC s.r.o.</t>
  </si>
  <si>
    <t xml:space="preserve">    21-M - Elektromontáže</t>
  </si>
  <si>
    <t xml:space="preserve">    46-M - Zemné práce pri extr.mont.prácach</t>
  </si>
  <si>
    <t>21-M</t>
  </si>
  <si>
    <t>Elektromontáže</t>
  </si>
  <si>
    <t>210010149.S</t>
  </si>
  <si>
    <t>Rúrka ohybná elektroinštalačná z HDPE, D 40 uložená pevne</t>
  </si>
  <si>
    <t>963315247</t>
  </si>
  <si>
    <t>286530129600.S</t>
  </si>
  <si>
    <t>Spojka nasúvacia 02040 pre korudované elektroinštal. rúrky z HDPE, D 40 mm</t>
  </si>
  <si>
    <t>862705606</t>
  </si>
  <si>
    <t>345710005500.S</t>
  </si>
  <si>
    <t>Rúrka ohybná 09040 dvojplášťová korugovaná z HDPE, bezhalogénová, D 40 mm</t>
  </si>
  <si>
    <t>-1625485897</t>
  </si>
  <si>
    <t>210010154.S</t>
  </si>
  <si>
    <t>Rúrka ohybná elektroinštalačná z HDPE, D 110 uložená pevne</t>
  </si>
  <si>
    <t>-523875839</t>
  </si>
  <si>
    <t>286530130100.S</t>
  </si>
  <si>
    <t>Spojka nasúvacia 02110 pre korudované elektroinštal. rúrky z HDPE, D 110 mm</t>
  </si>
  <si>
    <t>309553985</t>
  </si>
  <si>
    <t>345710006000.S</t>
  </si>
  <si>
    <t>Rúrka ohybná 09110 dvojplášťová korugovaná z HDPE, bezhalogénová, D 110 mm</t>
  </si>
  <si>
    <t>-1711220450</t>
  </si>
  <si>
    <t>210100001.S</t>
  </si>
  <si>
    <t>Ukončenie vodičov v rozvádzač. vrátane zapojenia a vodičovej koncovky do 2,5 mm2</t>
  </si>
  <si>
    <t>-124732740</t>
  </si>
  <si>
    <t>210100012.S</t>
  </si>
  <si>
    <t>Ukončenie vodičov v rozvádzač. vrátane zapojenia a vodičovej koncovky do 240 mm2</t>
  </si>
  <si>
    <t>-1191028576</t>
  </si>
  <si>
    <t>354310015000.S</t>
  </si>
  <si>
    <t>Káblové oko hliníkové lisovacie 240 Al 617210, alebo ekvivalent</t>
  </si>
  <si>
    <t>1759761171</t>
  </si>
  <si>
    <t>34518070303</t>
  </si>
  <si>
    <t xml:space="preserve">Rozdelovacia hlava zmršťovacia čierna, typ:  HCZ4-35-1500 alebo ekvivalent</t>
  </si>
  <si>
    <t>677037135</t>
  </si>
  <si>
    <t>210160812.S</t>
  </si>
  <si>
    <t>Prerábka a dozbrojenie exist. RH</t>
  </si>
  <si>
    <t>-2124412027</t>
  </si>
  <si>
    <t>389810003660.S</t>
  </si>
  <si>
    <t>Tranformátor prúdu 300A/5A, úradne overená</t>
  </si>
  <si>
    <t>-1349613646</t>
  </si>
  <si>
    <t>358210004100.S</t>
  </si>
  <si>
    <t>Výkonový istič NSX 400 F + Micrologic 2.2, Schneider compact, o.č. LV432676, alebo ekvivalent</t>
  </si>
  <si>
    <t>376553520</t>
  </si>
  <si>
    <t>210800160.S</t>
  </si>
  <si>
    <t>Kábel medený uložený pevne CYKY 450/750 V 5x4</t>
  </si>
  <si>
    <t>-968779916</t>
  </si>
  <si>
    <t>341110002100.S</t>
  </si>
  <si>
    <t>Kábel medený CYKY 5x4 mm2</t>
  </si>
  <si>
    <t>-1758913535</t>
  </si>
  <si>
    <t>210902368.S</t>
  </si>
  <si>
    <t>Kábel hliníkový silový, uložený pevne NAYY 0,6/1 kV 4x240</t>
  </si>
  <si>
    <t>-2022066184</t>
  </si>
  <si>
    <t>341110034600.S</t>
  </si>
  <si>
    <t>Kábel hliníkový NAYY 4x240 SM mm2</t>
  </si>
  <si>
    <t>-1319908965</t>
  </si>
  <si>
    <t>210950101.S</t>
  </si>
  <si>
    <t>Označovací štítok na kábel</t>
  </si>
  <si>
    <t>438688295</t>
  </si>
  <si>
    <t>345840002800.S</t>
  </si>
  <si>
    <t>Označovač káblov</t>
  </si>
  <si>
    <t>-2085600606</t>
  </si>
  <si>
    <t>MECH</t>
  </si>
  <si>
    <t>Mechanizmy</t>
  </si>
  <si>
    <t>-1932422670</t>
  </si>
  <si>
    <t>MV</t>
  </si>
  <si>
    <t>Murárske výpomoci</t>
  </si>
  <si>
    <t>1815194608</t>
  </si>
  <si>
    <t>PM</t>
  </si>
  <si>
    <t>Podružný materiál</t>
  </si>
  <si>
    <t>681231011</t>
  </si>
  <si>
    <t>PPV</t>
  </si>
  <si>
    <t>Podiel pridružených výkonov</t>
  </si>
  <si>
    <t>-148069696</t>
  </si>
  <si>
    <t>46-M</t>
  </si>
  <si>
    <t>Zemné práce pri extr.mont.prácach</t>
  </si>
  <si>
    <t>460202163.S</t>
  </si>
  <si>
    <t>Hĺbenie káblovej ryhy strojne 35 cm širokej a 80 cm hlbokej, v zemine triedy 3</t>
  </si>
  <si>
    <t>-1344941306</t>
  </si>
  <si>
    <t>460300006</t>
  </si>
  <si>
    <t>Zhutnenie zeminy po vrstvách pri zahrnutí rýh strojom, vrstva zeminy 20 cm</t>
  </si>
  <si>
    <t>m3</t>
  </si>
  <si>
    <t>1624890782</t>
  </si>
  <si>
    <t>460420372.S</t>
  </si>
  <si>
    <t>Zriad. káblového lôžka z piesku vrstvy 10 cm, doskami naprieč kábla na šírku 35 cm</t>
  </si>
  <si>
    <t>506445381</t>
  </si>
  <si>
    <t>5831214500</t>
  </si>
  <si>
    <t xml:space="preserve">Drvina vápencová zmes  0 - 4</t>
  </si>
  <si>
    <t>t</t>
  </si>
  <si>
    <t>1862530201</t>
  </si>
  <si>
    <t>5961046500</t>
  </si>
  <si>
    <t>Plastový ocharnný poklop</t>
  </si>
  <si>
    <t>-1763491285</t>
  </si>
  <si>
    <t>460490012</t>
  </si>
  <si>
    <t>Rozvinutie a uloženie výstražnej fólie z PVC do ryhy, šírka 33 cm</t>
  </si>
  <si>
    <t>-519757662</t>
  </si>
  <si>
    <t>2830002000</t>
  </si>
  <si>
    <t>Fólia červená</t>
  </si>
  <si>
    <t>1089889099</t>
  </si>
  <si>
    <t>460560163</t>
  </si>
  <si>
    <t>Ručný zásyp nezap. káblovej ryhy bez zhutn. zeminy, 35 cm širokej, 80 cm hlbokej v zemine tr. 3</t>
  </si>
  <si>
    <t>-1182360934</t>
  </si>
  <si>
    <t>460620013</t>
  </si>
  <si>
    <t>Proviz. úprava terénu v zemine tr. 3, aby nerovnosti terénu neboli väčšie ako 2 cm od vodor.hladiny</t>
  </si>
  <si>
    <t>m2</t>
  </si>
  <si>
    <t>2132737804</t>
  </si>
  <si>
    <t>1543511434</t>
  </si>
  <si>
    <t>HZS000111</t>
  </si>
  <si>
    <t>Odborná skúška a odborná prehliadka, revízna správa</t>
  </si>
  <si>
    <t>512</t>
  </si>
  <si>
    <t>343290014</t>
  </si>
  <si>
    <t>HZS000111.1</t>
  </si>
  <si>
    <t>Preskúšanie el. rozvodov, rozvádzačov</t>
  </si>
  <si>
    <t>-751445813</t>
  </si>
  <si>
    <t>HZS000112</t>
  </si>
  <si>
    <t>Projekt skutočného vyhotovenia</t>
  </si>
  <si>
    <t>686361534</t>
  </si>
  <si>
    <t>HZS000113.S</t>
  </si>
  <si>
    <t>Stavebno montážne práce náročné ucelené - odborné, tvorivé remeselné (Tr. 3) v rozsahu viac ako 8 hodín- nepredvídané práce</t>
  </si>
  <si>
    <t>-1976002605</t>
  </si>
  <si>
    <t>HZS000113.Sa1</t>
  </si>
  <si>
    <t>Komunikácia so ZSDis</t>
  </si>
  <si>
    <t>-1136951456</t>
  </si>
  <si>
    <t>02 - Svetelná a zásuvková inštalácia</t>
  </si>
  <si>
    <t xml:space="preserve">    22-M - Montáže oznamovacích a zabezpečovacích zariadení</t>
  </si>
  <si>
    <t>210010025.S</t>
  </si>
  <si>
    <t>Rúrka ohybná elektroinštalačná z PVC typ HFXP 20, uložená pevne</t>
  </si>
  <si>
    <t>19329663</t>
  </si>
  <si>
    <t>345710009100.S</t>
  </si>
  <si>
    <t>Rúrka ohybná vlnitá pancierová so strednou mechanickou odolnosťou z PVC-U, D 20</t>
  </si>
  <si>
    <t>-1208651966</t>
  </si>
  <si>
    <t>345710017800.S</t>
  </si>
  <si>
    <t>Spojka nasúvacia z PVC-U pre elektroinštal. rúrky, D 20 mm</t>
  </si>
  <si>
    <t>800371369</t>
  </si>
  <si>
    <t>210010028.S</t>
  </si>
  <si>
    <t>Rúrka ohybná elektroinštalačná z PVC typ FXP 40, uložená pevne</t>
  </si>
  <si>
    <t>845346887</t>
  </si>
  <si>
    <t>345710009400.S</t>
  </si>
  <si>
    <t>Rúrka ohybná vlnitá pancierová so strednou mechanickou odolnosťou z PVC-U, D 40</t>
  </si>
  <si>
    <t>1631676969</t>
  </si>
  <si>
    <t>345710018100.S</t>
  </si>
  <si>
    <t>Spojka nasúvacia z PVC-U pre elektroinštal. rúrky, D 40 mm</t>
  </si>
  <si>
    <t>124024512</t>
  </si>
  <si>
    <t>210010582.S</t>
  </si>
  <si>
    <t>Rúrka tuhá elektroinštalačná z PVC, D 20 uložená pevne</t>
  </si>
  <si>
    <t>37096247</t>
  </si>
  <si>
    <t>345710000200.S</t>
  </si>
  <si>
    <t>Rúrka tuhá hrdlová 1520 s nízkou mechanickou odolnosťou z PVC, samozhášavá, D 20 mm, bezhalogénová</t>
  </si>
  <si>
    <t>1907451922</t>
  </si>
  <si>
    <t>345710020015.S</t>
  </si>
  <si>
    <t>Spojka 0220 z PVC pra tuhé elektroinštal. rúrky, samozhášavé, D 20 mm</t>
  </si>
  <si>
    <t>2074678312</t>
  </si>
  <si>
    <t>210010067.S</t>
  </si>
  <si>
    <t>Rúrka tuhá elektroinštalačná z PVC typ 1540, uložená pevne</t>
  </si>
  <si>
    <t>-79198903</t>
  </si>
  <si>
    <t>345710000500.S</t>
  </si>
  <si>
    <t>Rúrka tuhá hrdlová 1540 s nízkou mechanickou odolnosťou z PVC, samozhášavá, D 40 mm, bezhalogénová</t>
  </si>
  <si>
    <t>1724865257</t>
  </si>
  <si>
    <t>2869100400a1</t>
  </si>
  <si>
    <t>Príchytka plastová CL 40 mm</t>
  </si>
  <si>
    <t>838985448</t>
  </si>
  <si>
    <t>3450527700a1</t>
  </si>
  <si>
    <t>Spojka SM 40</t>
  </si>
  <si>
    <t>1845504798</t>
  </si>
  <si>
    <t>210010306.S</t>
  </si>
  <si>
    <t>Krabica prístrojová KU 68/71 L1, KU 68 LA/1, do dutých stien,bez zapojenia</t>
  </si>
  <si>
    <t>219489935</t>
  </si>
  <si>
    <t>345410015020.S</t>
  </si>
  <si>
    <t>Krabica prístrojová KP 64/LD HF bezhalogénová, z PVC, bezhalogénová</t>
  </si>
  <si>
    <t>1945178336</t>
  </si>
  <si>
    <t>210010311</t>
  </si>
  <si>
    <t xml:space="preserve">Krabica odbočná s viečkom kruhová , bez zapojenia </t>
  </si>
  <si>
    <t>-1771767906</t>
  </si>
  <si>
    <t>3410301678</t>
  </si>
  <si>
    <t>Veko krabice veko biele KO 68 HB, alebo ekvivalent</t>
  </si>
  <si>
    <t>1693727785</t>
  </si>
  <si>
    <t>3450907010</t>
  </si>
  <si>
    <t>Krabica KU 68-1902, alebo ekvivalent</t>
  </si>
  <si>
    <t>-348511859</t>
  </si>
  <si>
    <t>3450633300</t>
  </si>
  <si>
    <t>Svorka WAGO 209-123</t>
  </si>
  <si>
    <t>1519362628</t>
  </si>
  <si>
    <t>210010351.Sa</t>
  </si>
  <si>
    <t>Krabicová rozvodka z lisovaného izolantu vrátane ukončenia káblov a zapojenia vodičov</t>
  </si>
  <si>
    <t>2099457774</t>
  </si>
  <si>
    <t>345410013000.S</t>
  </si>
  <si>
    <t>Krabica rozvodná PVC na stenu, IP 44</t>
  </si>
  <si>
    <t>1244284982</t>
  </si>
  <si>
    <t>210020305</t>
  </si>
  <si>
    <t>Káblový žľab Mars, pozink. vrátane príslušenstva, 125/50 mm vrátane veka a podpery</t>
  </si>
  <si>
    <t>-35103820</t>
  </si>
  <si>
    <t>345750008700</t>
  </si>
  <si>
    <t>Žlab káblový MARS 125x50 mm</t>
  </si>
  <si>
    <t>1246553540</t>
  </si>
  <si>
    <t>345750011500</t>
  </si>
  <si>
    <t>Kryt káblového žľabu MARS 125 mm</t>
  </si>
  <si>
    <t>2004976841</t>
  </si>
  <si>
    <t>345750012600</t>
  </si>
  <si>
    <t>Koleno 90° pre káblový žlab MARS 125x50 mm</t>
  </si>
  <si>
    <t>947882490</t>
  </si>
  <si>
    <t>345750031500.S</t>
  </si>
  <si>
    <t>T-kus pre káblový žľab 3x125x50 mm, z pozinkovanej ocele</t>
  </si>
  <si>
    <t>-117019174</t>
  </si>
  <si>
    <t>345750026100</t>
  </si>
  <si>
    <t>Kryt kolena 90° pre káblové žlaby MARS 125 mm</t>
  </si>
  <si>
    <t>-1799606166</t>
  </si>
  <si>
    <t>345750043000</t>
  </si>
  <si>
    <t>Nosník pre káblový žlab MARS 125 mm</t>
  </si>
  <si>
    <t>-1651804671</t>
  </si>
  <si>
    <t>345750047600</t>
  </si>
  <si>
    <t>Spojka pre káblový žlab MARS 50 mm</t>
  </si>
  <si>
    <t>-1205437962</t>
  </si>
  <si>
    <t>345750054200</t>
  </si>
  <si>
    <t>Upínka krytu pre káblový žlab MARS</t>
  </si>
  <si>
    <t>-1649097199</t>
  </si>
  <si>
    <t>1470597099</t>
  </si>
  <si>
    <t>210100002.S</t>
  </si>
  <si>
    <t>Ukončenie vodičov v rozvádzač. vrátane zapojenia a vodičovej koncovky do 6 mm2</t>
  </si>
  <si>
    <t>551991906</t>
  </si>
  <si>
    <t>210100003.S</t>
  </si>
  <si>
    <t>Ukončenie vodičov v rozvádzač. vrátane zapojenia a vodičovej koncovky do 16 mm2</t>
  </si>
  <si>
    <t>-1923604867</t>
  </si>
  <si>
    <t>210100004.S</t>
  </si>
  <si>
    <t>Ukončenie vodičov v rozvádzač. vrátane zapojenia a vodičovej koncovky do 25 mm2</t>
  </si>
  <si>
    <t>-662273796</t>
  </si>
  <si>
    <t>210110001.S</t>
  </si>
  <si>
    <t>Jednopólový spínač - radenie 1, nástenný IP 44, vrátane zapojenia</t>
  </si>
  <si>
    <t>-1471813201</t>
  </si>
  <si>
    <t>345340003000.S</t>
  </si>
  <si>
    <t>Spínač jednopólový nástenný IP 44</t>
  </si>
  <si>
    <t>2002135000</t>
  </si>
  <si>
    <t>210110003.S</t>
  </si>
  <si>
    <t xml:space="preserve">Sériový spínač -  radenie 5, nástenný IP 44 vrátane zapojenia</t>
  </si>
  <si>
    <t>-1172905031</t>
  </si>
  <si>
    <t>345330002915.S</t>
  </si>
  <si>
    <t>Prepínač nástenný, radenie 5, IP44</t>
  </si>
  <si>
    <t>-1199492358</t>
  </si>
  <si>
    <t>210110004.S</t>
  </si>
  <si>
    <t>Striedavý prepínač - radenie 6, nástenný, IP 44, vrátane zapojenia</t>
  </si>
  <si>
    <t>-1197966901</t>
  </si>
  <si>
    <t>345330002920.S</t>
  </si>
  <si>
    <t>Spínač striedavý nástenný, radenie č.6, IP 44</t>
  </si>
  <si>
    <t>507128315</t>
  </si>
  <si>
    <t>210110008.S</t>
  </si>
  <si>
    <t>Dvojitý striedavý prepínač - radenie 6+6, nástenný IP 44, vrátane zapojenia</t>
  </si>
  <si>
    <t>-362160300</t>
  </si>
  <si>
    <t>345330002910.S</t>
  </si>
  <si>
    <t>Prepínač dvojitý striedavý nástenný, radenie 6+6, IP44</t>
  </si>
  <si>
    <t>-1216169470</t>
  </si>
  <si>
    <t>210110041.S</t>
  </si>
  <si>
    <t>Spínač polozapustený a zapustený vrátane zapojenia jednopólový - radenie 1</t>
  </si>
  <si>
    <t>676424337</t>
  </si>
  <si>
    <t>345340004500.S</t>
  </si>
  <si>
    <t>Prístroj spínača, radenie 1,1So</t>
  </si>
  <si>
    <t>717520835</t>
  </si>
  <si>
    <t>345350001500.S</t>
  </si>
  <si>
    <t>Kryt spínača</t>
  </si>
  <si>
    <t>1874444638</t>
  </si>
  <si>
    <t>345350002300.S</t>
  </si>
  <si>
    <t>Rámček 1-násobný</t>
  </si>
  <si>
    <t>-226392899</t>
  </si>
  <si>
    <t>210110043.S</t>
  </si>
  <si>
    <t>Spínač polozapustený a zapustený vrátane zapojenia sériový - radenie 5</t>
  </si>
  <si>
    <t>570236670</t>
  </si>
  <si>
    <t>345340007955.S</t>
  </si>
  <si>
    <t>Spínač sériový polozapustený a zapustený, radenie č.5</t>
  </si>
  <si>
    <t>-851214180</t>
  </si>
  <si>
    <t>-1666915352</t>
  </si>
  <si>
    <t>345350004320.S</t>
  </si>
  <si>
    <t>Rámik jednoduchý pre spínače a zásuvky</t>
  </si>
  <si>
    <t>1173028884</t>
  </si>
  <si>
    <t>210110044.S</t>
  </si>
  <si>
    <t>Spínač polozapustený a zapustený vrátane zapojenia dvojitý prep.stried. - radenie 5 B</t>
  </si>
  <si>
    <t>-396845965</t>
  </si>
  <si>
    <t>345330003470.S</t>
  </si>
  <si>
    <t>Prepínač dvojitý striedavý polozapustený a zapustený, radenie 6+6</t>
  </si>
  <si>
    <t>1779861183</t>
  </si>
  <si>
    <t>-493186768</t>
  </si>
  <si>
    <t>-1448351565</t>
  </si>
  <si>
    <t>210110045.S</t>
  </si>
  <si>
    <t>Spínač polozapustený a zapustený vrátane zapojenia stried.prep.- radenie 6</t>
  </si>
  <si>
    <t>294879634</t>
  </si>
  <si>
    <t>345330003510.S</t>
  </si>
  <si>
    <t>Prepínač striedavý polozapustený a zapustený, radenie č.6</t>
  </si>
  <si>
    <t>675770162</t>
  </si>
  <si>
    <t>-759846032</t>
  </si>
  <si>
    <t>508806651</t>
  </si>
  <si>
    <t>210111012.S</t>
  </si>
  <si>
    <t>Domová zásuvka polozapustená alebo zapustená, 10/16 A 250 V 2P + Z 2 x zapojenie</t>
  </si>
  <si>
    <t>263977302</t>
  </si>
  <si>
    <t>345520000450.S</t>
  </si>
  <si>
    <t>Zásuvka dvojnásobná polozapustená, radenie 2x(2P+PE), komplet</t>
  </si>
  <si>
    <t>504570579</t>
  </si>
  <si>
    <t>210111031.S</t>
  </si>
  <si>
    <t>Zásuvka na povrchovú montáž IP 44, 250V / 16A, vrátane zapojenia 2P + PE</t>
  </si>
  <si>
    <t>557514508</t>
  </si>
  <si>
    <t>345510001210.S</t>
  </si>
  <si>
    <t>Zásuvka jednonásobná na povrch, radenie 2P+PE, IP 44</t>
  </si>
  <si>
    <t>-187525016</t>
  </si>
  <si>
    <t>210201080.S</t>
  </si>
  <si>
    <t>Montáž a zapojenie svietidla IP20, stropného - nástenného LED</t>
  </si>
  <si>
    <t>221792254</t>
  </si>
  <si>
    <t>348140000100A</t>
  </si>
  <si>
    <t>A- Závesné svietidlo LED TRUSTER, 230V, 50Hz, IP66, o.č. GXWP321, alebo ekvivalent</t>
  </si>
  <si>
    <t>-1201802419</t>
  </si>
  <si>
    <t>348140000100D</t>
  </si>
  <si>
    <t>B- Prisadené svietidlo DUST PROFI LED 60, 30W, 230V, 50Hz, IP66, o.č. GXWP170, alebo ekvivalent</t>
  </si>
  <si>
    <t>437326011</t>
  </si>
  <si>
    <t>348140000100ENO</t>
  </si>
  <si>
    <t>B+NO- Prisadené svietidlo DUST PROFI LED 60 CW EMERGENCY, 30W, 230V, 50Hz, IP66, o.č. GXWP180, alebo ekvivalent</t>
  </si>
  <si>
    <t>335940721</t>
  </si>
  <si>
    <t>348140000100E</t>
  </si>
  <si>
    <t>C- Prisadené svietidlo DUST PROFI LED 120, 55W, 230V, 50Hz, IP66, o.č. GXWP171, alebo ekvivalent</t>
  </si>
  <si>
    <t>472977209</t>
  </si>
  <si>
    <t>348140000100ENO2</t>
  </si>
  <si>
    <t>C+NO - Prisadené svietidlo DUST PROFI LED 120 NW EMERGENCY, 55W, 230V, 50Hz, IP66, o.č. GXWP181, alebo ekvivalent</t>
  </si>
  <si>
    <t>-1163638386</t>
  </si>
  <si>
    <t>348140000100G</t>
  </si>
  <si>
    <t>D- Zapustené svietidlo VEGA-R LED White 24W NW, 24W, 230V, 50Hz, IP44/20, o.č. GXDW112, alebo ekvivalent</t>
  </si>
  <si>
    <t>1444951921</t>
  </si>
  <si>
    <t>3480571460D</t>
  </si>
  <si>
    <t>E - Zapustené svietidlo - VIRGO LED 5, 230V, 50Hz, 40W, IP44/20, GREENLUX, o.č. GXLS176 alebo ekvivalent</t>
  </si>
  <si>
    <t>2071172117</t>
  </si>
  <si>
    <t>3480571460Da1</t>
  </si>
  <si>
    <t>E - Driver VIRGO 5Y 40W 1000mA, GREENLUX, o.č. GXRE306, alebo ekvivalent</t>
  </si>
  <si>
    <t>-713140644</t>
  </si>
  <si>
    <t>348140000100F</t>
  </si>
  <si>
    <t>F- Reflektor GAMA PROGI SMD 100W NW, 230V, 50Hz, IP65, o.č. GXPR090, alebo ekvivalent</t>
  </si>
  <si>
    <t>-530765281</t>
  </si>
  <si>
    <t>348140000100G.1</t>
  </si>
  <si>
    <t>G- Reflektor TOMI SMD 10W NW, 230V, 50Hz, IP44, o.č. GXLR018, alebo ekvivalent</t>
  </si>
  <si>
    <t>-475901089</t>
  </si>
  <si>
    <t>3480571460C1</t>
  </si>
  <si>
    <t>R - Ropes DUST PROFI LED, GREENLUX, o.č. GXWP185</t>
  </si>
  <si>
    <t>-409567922</t>
  </si>
  <si>
    <t>210020555.S</t>
  </si>
  <si>
    <t>Nosné drôty, 1 oceľové pozink. lano do 35 mm2</t>
  </si>
  <si>
    <t>-2035694265</t>
  </si>
  <si>
    <t>314520000700.S</t>
  </si>
  <si>
    <t>Lano šesťpramenné pozinkované pevnosť 1570 MPa, D 16 mm</t>
  </si>
  <si>
    <t>kg</t>
  </si>
  <si>
    <t>179205883</t>
  </si>
  <si>
    <t>VV</t>
  </si>
  <si>
    <t>160*0,12 'Prepočítané koeficientom množstva</t>
  </si>
  <si>
    <t>210201510</t>
  </si>
  <si>
    <t>Monráž a zapojenie svietidla 1x svetelný zdroj, núdzového, LED - núdzový režim</t>
  </si>
  <si>
    <t>-899010263</t>
  </si>
  <si>
    <t>3486801100.1</t>
  </si>
  <si>
    <t>Nástenné núdzové svietidlo LAROS LED Emergency 2W GREENLUX, IP65, 3 hodina, 270x100x54 mm núdzový režim, o.č. GXNO055, alebo ekvivalent</t>
  </si>
  <si>
    <t>-2118331834</t>
  </si>
  <si>
    <t>3481500008001</t>
  </si>
  <si>
    <t>Antipanické svietidlo GATRION open area LED GREENLUX, o.č. GXNO063, alebo ekvivalent</t>
  </si>
  <si>
    <t>666494749</t>
  </si>
  <si>
    <t>34868011001.1</t>
  </si>
  <si>
    <t>Antipanické svietidlo MAGION LED Emergency GREENLUX, o.č. GXNO020 alebo ekvivalent</t>
  </si>
  <si>
    <t>1967905267</t>
  </si>
  <si>
    <t>210140483.S</t>
  </si>
  <si>
    <t>Montáž a zapojenie ovládacej hlavice M22 nepodsvietené dvojité</t>
  </si>
  <si>
    <t>563007995</t>
  </si>
  <si>
    <t>345310001896.S</t>
  </si>
  <si>
    <t>Ovládacia hlavica M22 dvojitá pre zapustené tlačidlo, alebo ekvivalent</t>
  </si>
  <si>
    <t>429721785</t>
  </si>
  <si>
    <t>345310001896.Sa2</t>
  </si>
  <si>
    <t>Plastová skrinka XALG-1 ⌀22, alebo ekvivalent</t>
  </si>
  <si>
    <t>-1245944014</t>
  </si>
  <si>
    <t>345310001896.Sa4</t>
  </si>
  <si>
    <t>Plastová skrinka XALG-4 ⌀22, alebo ekvivalent</t>
  </si>
  <si>
    <t>1330588818</t>
  </si>
  <si>
    <t>210190006.S</t>
  </si>
  <si>
    <t>Výroba a montáž oceľoplechovej rozvodnice do váhy 300 kg</t>
  </si>
  <si>
    <t>-265755240</t>
  </si>
  <si>
    <t>3570156600RHA</t>
  </si>
  <si>
    <t>Rozvádzač RH</t>
  </si>
  <si>
    <t>-225055062</t>
  </si>
  <si>
    <t>3570156600RK</t>
  </si>
  <si>
    <t>Rozvádzač RK</t>
  </si>
  <si>
    <t>-341064464</t>
  </si>
  <si>
    <t>210190005ZS</t>
  </si>
  <si>
    <t>Výroba a montáž zásuvkových skríň ZS</t>
  </si>
  <si>
    <t>1440342520</t>
  </si>
  <si>
    <t>3570156600ZS1</t>
  </si>
  <si>
    <t>Zásuvková skriňa 1x32/3f, 1x16/3f, 4x16/1f</t>
  </si>
  <si>
    <t>-1993371873</t>
  </si>
  <si>
    <t>210220031</t>
  </si>
  <si>
    <t>Ekvipotenciálna svorkovnica EPS 2 v krabici KT 250</t>
  </si>
  <si>
    <t>386194486</t>
  </si>
  <si>
    <t>345410012800.S</t>
  </si>
  <si>
    <t>Krabica rozvodná PVC s viečkom KT 250 + vývodky</t>
  </si>
  <si>
    <t>1747188709</t>
  </si>
  <si>
    <t>3410301603</t>
  </si>
  <si>
    <t xml:space="preserve">Svorkovnica ekvipotencionálna  EPS 2, alebo ekvivalent</t>
  </si>
  <si>
    <t>-908732600</t>
  </si>
  <si>
    <t>210220040</t>
  </si>
  <si>
    <t>Svorka na potrubie "BERNARD" vrátane pásika Cu</t>
  </si>
  <si>
    <t>2072263854</t>
  </si>
  <si>
    <t>3544247905</t>
  </si>
  <si>
    <t>Bernard svorka zemniaca ZSA 16, obj. č. ESV000000041; bleskozvodný a uzemňovací materiál, alebo ekvivalent</t>
  </si>
  <si>
    <t>1468348892</t>
  </si>
  <si>
    <t>3544247910</t>
  </si>
  <si>
    <t>Páska CU, obj. č. ESV000000038; bleskozvodný a uzemňovací materiál, dĺžka 0,5m, alebo ekvivalent</t>
  </si>
  <si>
    <t>-450970628</t>
  </si>
  <si>
    <t>210290751.S</t>
  </si>
  <si>
    <t>Zapojenie spotrebiča do 1.5 kW</t>
  </si>
  <si>
    <t>-978147984</t>
  </si>
  <si>
    <t>210290752.S</t>
  </si>
  <si>
    <t>Zapojenie spotrebiča nad 1.5 kW</t>
  </si>
  <si>
    <t>-94004156</t>
  </si>
  <si>
    <t>210881002.S</t>
  </si>
  <si>
    <t xml:space="preserve">Vodič bezhalogénový, medený uložený voľne N2XH 0,6/1,0 kV  6</t>
  </si>
  <si>
    <t>-837227693</t>
  </si>
  <si>
    <t>341610012400.S</t>
  </si>
  <si>
    <t>Vodič medený bezhalogenový N2XH 6 mm2</t>
  </si>
  <si>
    <t>-1691444028</t>
  </si>
  <si>
    <t>210881005.S</t>
  </si>
  <si>
    <t xml:space="preserve">Vodič bezhalogénový, medený uložený voľne N2XH 0,6/1,0 kV  25</t>
  </si>
  <si>
    <t>7000594</t>
  </si>
  <si>
    <t>341610012700.S</t>
  </si>
  <si>
    <t>Kábel medený bezhalogenový N2XH 25 mm2</t>
  </si>
  <si>
    <t>1679346280</t>
  </si>
  <si>
    <t>210881050.S</t>
  </si>
  <si>
    <t xml:space="preserve">Kábel bezhalogénový, medený uložený voľne N2XH 0,6/1,0 kV  5x16</t>
  </si>
  <si>
    <t>-1337997353</t>
  </si>
  <si>
    <t>341610017200.S</t>
  </si>
  <si>
    <t>Kábel medený bezhalogenový N2XH 5x16 mm2</t>
  </si>
  <si>
    <t>-633825752</t>
  </si>
  <si>
    <t>210881075.S</t>
  </si>
  <si>
    <t xml:space="preserve">Kábel bezhalogénový, medený uložený pevne N2XH 0,6/1,0 kV  3x1,5</t>
  </si>
  <si>
    <t>-87001780</t>
  </si>
  <si>
    <t>341610014300.S</t>
  </si>
  <si>
    <t>Kábel medený bezhalogenový N2XH 3x1,5 mm2</t>
  </si>
  <si>
    <t>1786501954</t>
  </si>
  <si>
    <t>210881076.S</t>
  </si>
  <si>
    <t xml:space="preserve">Kábel bezhalogénový, medený uložený pevne N2XH 0,6/1,0 kV  3x2,5</t>
  </si>
  <si>
    <t>721469678</t>
  </si>
  <si>
    <t>341610014400.S</t>
  </si>
  <si>
    <t>Kábel medený bezhalogenový N2XH 3x2,5 mm2</t>
  </si>
  <si>
    <t>1514892189</t>
  </si>
  <si>
    <t>210881101.S</t>
  </si>
  <si>
    <t xml:space="preserve">Kábel bezhalogénový, medený uložený pevne N2XH 0,6/1,0 kV  5x2,5</t>
  </si>
  <si>
    <t>862637431</t>
  </si>
  <si>
    <t>341610016900.S</t>
  </si>
  <si>
    <t>Kábel medený bezhalogenový N2XH 5x2,5 mm2</t>
  </si>
  <si>
    <t>1660992774</t>
  </si>
  <si>
    <t>210881102.S</t>
  </si>
  <si>
    <t xml:space="preserve">Kábel bezhalogénový, medený uložený pevne N2XH 0,6/1,0 kV  5x4</t>
  </si>
  <si>
    <t>1460429887</t>
  </si>
  <si>
    <t>341610017000.S</t>
  </si>
  <si>
    <t>Kábel medený bezhalogenový N2XH 5x4 mm2</t>
  </si>
  <si>
    <t>-1376811726</t>
  </si>
  <si>
    <t>210881103.S</t>
  </si>
  <si>
    <t xml:space="preserve">Kábel bezhalogénový, medený uložený pevne N2XH 0,6/1,0 kV  5x6</t>
  </si>
  <si>
    <t>-223192799</t>
  </si>
  <si>
    <t>341610017100.S</t>
  </si>
  <si>
    <t>Kábel medený bezhalogenový N2XH 5x6 mm2</t>
  </si>
  <si>
    <t>-1645227509</t>
  </si>
  <si>
    <t>210881104.S</t>
  </si>
  <si>
    <t xml:space="preserve">Kábel bezhalogénový, medený uložený pevne N2XH 0,6/1,0 kV  5x10</t>
  </si>
  <si>
    <t>-1689944829</t>
  </si>
  <si>
    <t>341610017200.Sa1a</t>
  </si>
  <si>
    <t>Kábel medený bezhalogenový N2XH 5x10 mm2</t>
  </si>
  <si>
    <t>-467242162</t>
  </si>
  <si>
    <t>210881104.S50</t>
  </si>
  <si>
    <t xml:space="preserve">Kábel bezhalogénový, medený uložený pevne N2XH 0,6/1,0 kV  5x50</t>
  </si>
  <si>
    <t>-140469867</t>
  </si>
  <si>
    <t>341610017200.S50</t>
  </si>
  <si>
    <t>Kábel medený bezhalogenový N2XH 5x50 mm2</t>
  </si>
  <si>
    <t>-1675216308</t>
  </si>
  <si>
    <t>210881106.S</t>
  </si>
  <si>
    <t xml:space="preserve">Kábel bezhalogénový, medený uložený pevne N2XH 0,6/1,0 kV  7x2,5</t>
  </si>
  <si>
    <t>688569237</t>
  </si>
  <si>
    <t>341610017400.S</t>
  </si>
  <si>
    <t>Kábel medený bezhalogenový N2XH 7x2,5 mm2</t>
  </si>
  <si>
    <t>861917413</t>
  </si>
  <si>
    <t>210881332.S</t>
  </si>
  <si>
    <t xml:space="preserve">Kábel bezhalogénový, medený uložený pevne NHXH-FE 180/E30 0,6/1,0 kV  3x1,5</t>
  </si>
  <si>
    <t>780873385</t>
  </si>
  <si>
    <t>341610025700.S</t>
  </si>
  <si>
    <t>Kábel medený bezhalogenový NHXH FE180/E30 3x1,5 mm2</t>
  </si>
  <si>
    <t>-589850556</t>
  </si>
  <si>
    <t>220330102</t>
  </si>
  <si>
    <t>Centrálne stop a požiarny stop tlačidlo</t>
  </si>
  <si>
    <t>572484716</t>
  </si>
  <si>
    <t>3453100220</t>
  </si>
  <si>
    <t>Požiarný STOP tlačidlo 676.35100 SCAME alebo ekvivalent</t>
  </si>
  <si>
    <t>-1049690416</t>
  </si>
  <si>
    <t>220711046.1</t>
  </si>
  <si>
    <t>Montáž a zapojenie pohybových senzorov interiér, strop</t>
  </si>
  <si>
    <t>1435148970</t>
  </si>
  <si>
    <t>40462014802</t>
  </si>
  <si>
    <t>Ql - Stropný pohybový senzor SENSOR 100, 360°, IP20, 10A, 230V, o.č. GXSI007, alebo ekvivalent</t>
  </si>
  <si>
    <t>-1852581099</t>
  </si>
  <si>
    <t>713510205</t>
  </si>
  <si>
    <t>Montáž tesnenia prestupu káblových, potrubných trás a tesnenie škár prierezu 0,5-0,6 m2 protipožiarnym povlakom El120 a TI hr. 120 mm (140 kg/m3)</t>
  </si>
  <si>
    <t>-949460057</t>
  </si>
  <si>
    <t>6315101010</t>
  </si>
  <si>
    <t>Požiarný prestup HILTI</t>
  </si>
  <si>
    <t>-86683738</t>
  </si>
  <si>
    <t>Doprava</t>
  </si>
  <si>
    <t>-1957192856</t>
  </si>
  <si>
    <t>-1408514281</t>
  </si>
  <si>
    <t>-1877514360</t>
  </si>
  <si>
    <t>-406024973</t>
  </si>
  <si>
    <t>22-M</t>
  </si>
  <si>
    <t>Montáže oznamovacích a zabezpečovacích zariadení</t>
  </si>
  <si>
    <t>210872100.S</t>
  </si>
  <si>
    <t>Kábel signálny uložený voľne JYTY 250 V 2x1</t>
  </si>
  <si>
    <t>-104446226</t>
  </si>
  <si>
    <t>341210001400.S</t>
  </si>
  <si>
    <t>Kábel medený signálny JYTY 2x1 mm2</t>
  </si>
  <si>
    <t>29888249</t>
  </si>
  <si>
    <t>220320201</t>
  </si>
  <si>
    <t>Montáž zvončeka a húkačky na stried.alebo jednosm.napätie 220 V, motnáž, pripojenie, preskúšanie</t>
  </si>
  <si>
    <t>-263896772</t>
  </si>
  <si>
    <t>374170001300</t>
  </si>
  <si>
    <t>Húkačka 31371 230V 92dB IP43, alebo ekvivalent</t>
  </si>
  <si>
    <t>627572470</t>
  </si>
  <si>
    <t>2207110451</t>
  </si>
  <si>
    <t xml:space="preserve">Montáž a oživenie systému detektovania CO, PLYN atď. </t>
  </si>
  <si>
    <t>777329791</t>
  </si>
  <si>
    <t>404610001000</t>
  </si>
  <si>
    <t>kompaktný systém detekcie ústredna CSTK8, alebo ekvivalent</t>
  </si>
  <si>
    <t>-566513795</t>
  </si>
  <si>
    <t>404610001100</t>
  </si>
  <si>
    <t>Detektor úniku spáliteľných plynov GABA 2S21 CT, alebo ekvivalent</t>
  </si>
  <si>
    <t>1388085243</t>
  </si>
  <si>
    <t>4046100011000</t>
  </si>
  <si>
    <t>Detektor úniku oxidu uhoľnatého - CO GABA 2S22 CT, alebo ekvivalent</t>
  </si>
  <si>
    <t>1644329067</t>
  </si>
  <si>
    <t>HZS000111.2</t>
  </si>
  <si>
    <t>Konfigurácia, sieťové nastavenia, oživenie</t>
  </si>
  <si>
    <t>23348579</t>
  </si>
  <si>
    <t>163025891</t>
  </si>
  <si>
    <t>-1039408511</t>
  </si>
  <si>
    <t>667711423</t>
  </si>
  <si>
    <t>-1627868812</t>
  </si>
  <si>
    <t>1900294929</t>
  </si>
  <si>
    <t>HZS000115</t>
  </si>
  <si>
    <t>-577816406</t>
  </si>
  <si>
    <t>03 - Bleskozvod a uzemnenie</t>
  </si>
  <si>
    <t>210010313</t>
  </si>
  <si>
    <t>Krabica bleskozvodná s viečkom, bez zapojenia, štvorcová</t>
  </si>
  <si>
    <t>1231487964</t>
  </si>
  <si>
    <t>3450913000</t>
  </si>
  <si>
    <t>Krabica rozvodná PVC s viečkom KT 250 + vývodky, alebo ekvivalent</t>
  </si>
  <si>
    <t>1765846084</t>
  </si>
  <si>
    <t>210220010</t>
  </si>
  <si>
    <t>Náter zemniaceho pásku do 120 mm2</t>
  </si>
  <si>
    <t>-1295187627</t>
  </si>
  <si>
    <t>2462167500</t>
  </si>
  <si>
    <t>Protikorózni asfaltický náter</t>
  </si>
  <si>
    <t>515149945</t>
  </si>
  <si>
    <t>210220020</t>
  </si>
  <si>
    <t>Uzemňovacie vedenie v zemi FeZn vrátane izolácie spojov</t>
  </si>
  <si>
    <t>634375374</t>
  </si>
  <si>
    <t>3544223850</t>
  </si>
  <si>
    <t xml:space="preserve">Územňovacia pásovina   ocelová žiarovo zinkovaná  označenie   30 x 4 mm</t>
  </si>
  <si>
    <t>-416453441</t>
  </si>
  <si>
    <t>210220021</t>
  </si>
  <si>
    <t>Uzemňovacie vedenie v zemi FeZn vrátane izolácie spojov O 10mm</t>
  </si>
  <si>
    <t>-1565559073</t>
  </si>
  <si>
    <t>3544224150</t>
  </si>
  <si>
    <t xml:space="preserve">Územňovací vodič    ocelový žiarovo zinkovaný  označenie     O 10</t>
  </si>
  <si>
    <t>327672894</t>
  </si>
  <si>
    <t>564161935</t>
  </si>
  <si>
    <t>-1738232138</t>
  </si>
  <si>
    <t>160491738</t>
  </si>
  <si>
    <t>210220050</t>
  </si>
  <si>
    <t>Označenie zvodov číselnými štítkami</t>
  </si>
  <si>
    <t>145807667</t>
  </si>
  <si>
    <t>3544247915</t>
  </si>
  <si>
    <t xml:space="preserve">Štítok orientačný  zemniaci, obj. č. EBL000000360; bleskozvodný a uzemňovací materiál, alebo ekvivalent</t>
  </si>
  <si>
    <t>902831904</t>
  </si>
  <si>
    <t>210220101.S</t>
  </si>
  <si>
    <t>Podpery vedenia FeZn na plochú strechu PV21</t>
  </si>
  <si>
    <t>1665933370</t>
  </si>
  <si>
    <t>354410034900.S</t>
  </si>
  <si>
    <t>Podložka plastová k podpere vedenia FeZn označenie podložka k PV 21</t>
  </si>
  <si>
    <t>-1300667750</t>
  </si>
  <si>
    <t>354410035100.S</t>
  </si>
  <si>
    <t>Podpera vedenia FeZn na ploché strechy označenie PV 21 betonová</t>
  </si>
  <si>
    <t>553495706</t>
  </si>
  <si>
    <t>354410035200.S</t>
  </si>
  <si>
    <t>Nadstavec FeZn na betónovú podperu pre plochú strechu označenie Nadstavec PV 21 bet.</t>
  </si>
  <si>
    <t>229849074</t>
  </si>
  <si>
    <t>210220104.S</t>
  </si>
  <si>
    <t>Podpery vedenia FeZn na plechové strechy PV23, PV24</t>
  </si>
  <si>
    <t>569740898</t>
  </si>
  <si>
    <t>354410037400.S</t>
  </si>
  <si>
    <t>Podpera vedenia FeZn na plechové strechy označenie PV 23 vytočená</t>
  </si>
  <si>
    <t>-842414824</t>
  </si>
  <si>
    <t>354410067000.S</t>
  </si>
  <si>
    <t>Tesniaci set</t>
  </si>
  <si>
    <t>-1981113443</t>
  </si>
  <si>
    <t>210220115.S</t>
  </si>
  <si>
    <t>Podpery vedenia FeZn na konštrukciu pre pásovinu PV43, PV44 a PP</t>
  </si>
  <si>
    <t>1503812844</t>
  </si>
  <si>
    <t>354410038300.S</t>
  </si>
  <si>
    <t>Podpera FeZn na uzemňovaciu pásku označenie PP</t>
  </si>
  <si>
    <t>1134215388</t>
  </si>
  <si>
    <t>210220240</t>
  </si>
  <si>
    <t xml:space="preserve">Svorka FeZn k uzemňovacej tyči  SJ</t>
  </si>
  <si>
    <t>1685607563</t>
  </si>
  <si>
    <t>3544218900</t>
  </si>
  <si>
    <t>Svorka k uzemňovacej tyči ocelová žiarovo zinkovaná označenie SJ 01</t>
  </si>
  <si>
    <t>1063218587</t>
  </si>
  <si>
    <t>210220245.S</t>
  </si>
  <si>
    <t>Svorka FeZn pripojovacia SP</t>
  </si>
  <si>
    <t>1202371383</t>
  </si>
  <si>
    <t>354410004000.S</t>
  </si>
  <si>
    <t>Svorka FeZn pripájaca označenie SP 1</t>
  </si>
  <si>
    <t>-930435092</t>
  </si>
  <si>
    <t>210220246</t>
  </si>
  <si>
    <t>Svorka FeZn na odkvapový žľab SO</t>
  </si>
  <si>
    <t>50033169</t>
  </si>
  <si>
    <t>3544219950</t>
  </si>
  <si>
    <t xml:space="preserve">Svorka  okapová  ocelová žiarovo zinkovaná  označenie  SO</t>
  </si>
  <si>
    <t>514599403</t>
  </si>
  <si>
    <t>210220247</t>
  </si>
  <si>
    <t>Svorka FeZn skúšobná SZ</t>
  </si>
  <si>
    <t>1618496336</t>
  </si>
  <si>
    <t>3544220000</t>
  </si>
  <si>
    <t xml:space="preserve">Svorka  skušobná  ocelová žiarovo zinkovaná  označenie  SZ</t>
  </si>
  <si>
    <t>815344511</t>
  </si>
  <si>
    <t>210220252</t>
  </si>
  <si>
    <t>Svorka FeZn odbočovacia spojovacia SR01-02</t>
  </si>
  <si>
    <t>1068174503</t>
  </si>
  <si>
    <t>3544221150</t>
  </si>
  <si>
    <t>Svorka odbočná spojovacia ocelová žiarovo zinkovaná označenie SR 02 (M8)</t>
  </si>
  <si>
    <t>-1473755364</t>
  </si>
  <si>
    <t>210220253</t>
  </si>
  <si>
    <t>Svorka FeZn uzemňovacia SR03</t>
  </si>
  <si>
    <t>-1179090673</t>
  </si>
  <si>
    <t>3544221300</t>
  </si>
  <si>
    <t xml:space="preserve">Uzemňovacia svorka  ocelová žiarovo zinkovaná  označenie  SR 03 A</t>
  </si>
  <si>
    <t>-1546459696</t>
  </si>
  <si>
    <t>210220260.S</t>
  </si>
  <si>
    <t>Ochranný uholník FeZn OU</t>
  </si>
  <si>
    <t>1807935922</t>
  </si>
  <si>
    <t>354410053300.S</t>
  </si>
  <si>
    <t>Uholník ochranný FeZn označenie OU 1,7 m</t>
  </si>
  <si>
    <t>-752023524</t>
  </si>
  <si>
    <t>210220265.S</t>
  </si>
  <si>
    <t>Držiak ochranného uholníka FeZn univerzálny DOU</t>
  </si>
  <si>
    <t>-1755319669</t>
  </si>
  <si>
    <t>354410053900.S</t>
  </si>
  <si>
    <t>Držiak FeZn ochranného uholníka univerzálny s vrutom označenie DOU vr. 2</t>
  </si>
  <si>
    <t>-56858757</t>
  </si>
  <si>
    <t>210221000.S</t>
  </si>
  <si>
    <t>Aktívny bleskozvod</t>
  </si>
  <si>
    <t>494205792</t>
  </si>
  <si>
    <t>354420000300.S</t>
  </si>
  <si>
    <t>Bleskozvod aktívny IONIFLASH Mach 45, 55 µs, IF45, alebo ekvivalent</t>
  </si>
  <si>
    <t>-262860179</t>
  </si>
  <si>
    <t>210221020.S</t>
  </si>
  <si>
    <t>Počítadlo úderov blesku pre aktívny bleskozvod</t>
  </si>
  <si>
    <t>511365912</t>
  </si>
  <si>
    <t>354420000600.S</t>
  </si>
  <si>
    <t>Počítadlo úderov blesku IF 30002</t>
  </si>
  <si>
    <t>424790331</t>
  </si>
  <si>
    <t>210221030.S</t>
  </si>
  <si>
    <t>Nadstavovacia tyč pre aktívny bleskozvod 3 m</t>
  </si>
  <si>
    <t>-236071036</t>
  </si>
  <si>
    <t>354420000700.S</t>
  </si>
  <si>
    <t xml:space="preserve">Nástavný tyč z nerezu, 3m, HRI 4203  k aktívnym bleskozvodom</t>
  </si>
  <si>
    <t>777246890</t>
  </si>
  <si>
    <t>210221031.S</t>
  </si>
  <si>
    <t>Nadstavovacia tyč pre aktívny bleskozvod 2 m</t>
  </si>
  <si>
    <t>1476037624</t>
  </si>
  <si>
    <t>354420000800.S</t>
  </si>
  <si>
    <t>Nástavný tyč z nerezu, 2m, HRI 3502 k aktívnym bleskozvodom</t>
  </si>
  <si>
    <t>-1713604114</t>
  </si>
  <si>
    <t>210221051.S</t>
  </si>
  <si>
    <t>Trojnožka na rovnú strechu</t>
  </si>
  <si>
    <t>1499752729</t>
  </si>
  <si>
    <t>354420001800.S</t>
  </si>
  <si>
    <t>Trojnožka pre aktívny bleskozvod na rovnú strechu</t>
  </si>
  <si>
    <t>-161698218</t>
  </si>
  <si>
    <t>1255012323</t>
  </si>
  <si>
    <t>-413954507</t>
  </si>
  <si>
    <t>-2041377870</t>
  </si>
  <si>
    <t>1794041660</t>
  </si>
  <si>
    <t>460200143</t>
  </si>
  <si>
    <t>Hĺbenie káblovej ryhy ručne 35 cm širokej a 60 cm hlbokej, v zemine triedy 3</t>
  </si>
  <si>
    <t>460341068</t>
  </si>
  <si>
    <t>460300006.S</t>
  </si>
  <si>
    <t>-1463711476</t>
  </si>
  <si>
    <t>460560143</t>
  </si>
  <si>
    <t>Ručný zásyp nezap. káblovej ryhy bez zhutn. zeminy, 35 cm širokej, 60 cm hlbokej v zemine tr. 3</t>
  </si>
  <si>
    <t>-176239516</t>
  </si>
  <si>
    <t>-1811673197</t>
  </si>
  <si>
    <t>853555203</t>
  </si>
  <si>
    <t>Odborná skúška a odborná prehliadka</t>
  </si>
  <si>
    <t>495595995</t>
  </si>
  <si>
    <t>1762420073</t>
  </si>
  <si>
    <t>HZS000116ab</t>
  </si>
  <si>
    <t>Prenájom plošiny</t>
  </si>
  <si>
    <t>-1738581247</t>
  </si>
  <si>
    <t>20220301_01_v - SO-01 Časť Vetranie, chladenie a klimatizácie</t>
  </si>
  <si>
    <t xml:space="preserve">D1 - Zariadenie č.1 -  Vetranie výrobnej haly</t>
  </si>
  <si>
    <t>D2 - Zariadenie č.2 - Vetranie skladov, technických miestností, príjmu tovaru</t>
  </si>
  <si>
    <t xml:space="preserve">D3 - Zariadenie č.3 -  Vetranie administratívnej časti</t>
  </si>
  <si>
    <t>D4 - Zariadenie č.4 - Chladenie kancelárií</t>
  </si>
  <si>
    <t>D5 - Zariadenie č.5 - Vetranie hygienických zariadení</t>
  </si>
  <si>
    <t>D6 - Zariadenie č.6 - Chladenie skladov 1.11, 1.14, 1.17</t>
  </si>
  <si>
    <t>D7 - Ostatné</t>
  </si>
  <si>
    <t>D1</t>
  </si>
  <si>
    <t xml:space="preserve">Zariadenie č.1 -  Vetranie výrobnej haly</t>
  </si>
  <si>
    <t>Pol29</t>
  </si>
  <si>
    <t>Montáž zariadenia č.1</t>
  </si>
  <si>
    <t>1.01</t>
  </si>
  <si>
    <t>Rekuperačná VZT jednotka ležatá Q= 30 000 m3/h, 400Pa, 400V/50Hz s vodným ohrievačom 70/50C 150kW, vrátane zmiešanvacieho uzlu , prvkov a rozvádzača MaR ,VxŠxH=2950x2350x5989 , m=2985kg , napr. od výrobcu Mandík W1577H v čistom prevedení, alebo ekvivalent</t>
  </si>
  <si>
    <t>126381183</t>
  </si>
  <si>
    <t>1.02</t>
  </si>
  <si>
    <t>Tlmič hluku pre štvorhr.potrubie, 1200x1500, l=2000 mm PVC</t>
  </si>
  <si>
    <t>1519366079</t>
  </si>
  <si>
    <t>1.03</t>
  </si>
  <si>
    <t>Hranatá jednoradová mriežka z PVC 1000x500 mm, F.A.= 0,44 m2 PVC</t>
  </si>
  <si>
    <t>383800687</t>
  </si>
  <si>
    <t>1.04</t>
  </si>
  <si>
    <t>Ocelová výustka do kruhového potrubia jednoradová s nastav.lamelami 525x125 mm, F.A.= 0,045 m2, 0,87kg, napr. NOVA-CC-1-525x125-H, alebo ekvivalent</t>
  </si>
  <si>
    <t>Pol6</t>
  </si>
  <si>
    <t>Regulačná klapka s ručným ovládaním D160, napr. IMOS-TUNE-R-160-B, alebo ekvivalent</t>
  </si>
  <si>
    <t>941130853</t>
  </si>
  <si>
    <t>Pol7</t>
  </si>
  <si>
    <t>Kruhové oceľové potrubie SPIRO priemeru 160 / 20 % tvaroviek</t>
  </si>
  <si>
    <t>bm</t>
  </si>
  <si>
    <t>Pol8</t>
  </si>
  <si>
    <t>Štvorhranné potrubie PVC - asymetrický prechod 1377x1990 / 1200x1500, dl. 600mm PVC</t>
  </si>
  <si>
    <t>77707491</t>
  </si>
  <si>
    <t>Pol9</t>
  </si>
  <si>
    <t>Štvorhranné potrubie PVC - asymetrický prechod 1377x1990 / 1200x1200, dl. 600mm PVC</t>
  </si>
  <si>
    <t>-1548664168</t>
  </si>
  <si>
    <t>Pol10</t>
  </si>
  <si>
    <t>Štvorhranné potrubie PVC - asymetrický prechod 1200x1000 / 1200x600, dl. 450mm PVC</t>
  </si>
  <si>
    <t>-2122656286</t>
  </si>
  <si>
    <t>Pol11</t>
  </si>
  <si>
    <t>Štvorhranné potrubie PVC - asymetrický prechod 1200x1200 / 600x1200, dl. 500mm PVC</t>
  </si>
  <si>
    <t>818968325</t>
  </si>
  <si>
    <t>Pol12</t>
  </si>
  <si>
    <t>Štvorhranné potrubie PVC - asymetrický prechod 600x1200 / 600x800, dl. 500mm PVC</t>
  </si>
  <si>
    <t>1528149200</t>
  </si>
  <si>
    <t>Pol13</t>
  </si>
  <si>
    <t>Štvorhranné potrubie PVC - symetrický prechod 1200x600 / 800x600. dl. 500mm PVC</t>
  </si>
  <si>
    <t>1655522858</t>
  </si>
  <si>
    <t>Pol14</t>
  </si>
  <si>
    <t xml:space="preserve">Štvorhranné potrubie PVC - koleno 90°  1200x1500 / 1500x1500, R-150 mm PVC</t>
  </si>
  <si>
    <t>745922352</t>
  </si>
  <si>
    <t>Pol15</t>
  </si>
  <si>
    <t xml:space="preserve">Štvorhranné potrubie PVC - koleno 90°  1500x1500 / 1500x1000, R-150 mm PVC</t>
  </si>
  <si>
    <t>-268774664</t>
  </si>
  <si>
    <t>Pol16</t>
  </si>
  <si>
    <t xml:space="preserve">Štvorhranné potrubie PVC - koleno 90°  1200x1200 / 1200x1200, R-150 mm PVC</t>
  </si>
  <si>
    <t>68616266</t>
  </si>
  <si>
    <t>Pol17</t>
  </si>
  <si>
    <t>Štvorhranné potrubie PVC - výfukový-nasávací kus 45° 1200x1200 so sitom PVC</t>
  </si>
  <si>
    <t>-1330126820</t>
  </si>
  <si>
    <t>Pol18</t>
  </si>
  <si>
    <t>Štvorhranné potrubie PVC - T kus 2x90° 1200x1200 / 2x 1200x1200, R-150 mm PVC</t>
  </si>
  <si>
    <t>-939438918</t>
  </si>
  <si>
    <t>Pol19</t>
  </si>
  <si>
    <t>Štvorhranné potrubie PVC - T kus 2x90° 1500x1000 / 2x 1200x1000, R-150 mm PVC</t>
  </si>
  <si>
    <t>229458979</t>
  </si>
  <si>
    <t>Pol20</t>
  </si>
  <si>
    <t>Štvorhranné potrubie PVC - odskok o 1400 mm, 1500x1000 / 1500x1000 v dĺžke 3730mm PVC</t>
  </si>
  <si>
    <t>-1912373231</t>
  </si>
  <si>
    <t>Pol21</t>
  </si>
  <si>
    <t xml:space="preserve">Štvorhranné potrubie PVC - záslepka 800x600  PVC</t>
  </si>
  <si>
    <t>234997138</t>
  </si>
  <si>
    <t>Pol22</t>
  </si>
  <si>
    <t xml:space="preserve">Štvorhranné potrubie PVC - rovné potrubie 1000x500  PVC</t>
  </si>
  <si>
    <t>-522365690</t>
  </si>
  <si>
    <t>Pol23</t>
  </si>
  <si>
    <t xml:space="preserve">Štvorhranné potrubie PVC - rovné potrubie 600x800  PVC</t>
  </si>
  <si>
    <t>1431089786</t>
  </si>
  <si>
    <t>Pol24</t>
  </si>
  <si>
    <t>Štvorhranné potrubie PVC - rovné potrubie 1200x600 PVC</t>
  </si>
  <si>
    <t>-404416677</t>
  </si>
  <si>
    <t>Pol25</t>
  </si>
  <si>
    <t xml:space="preserve">Štvorhranné potrubie PVC - rovné potrubie 1500x1000  PVC</t>
  </si>
  <si>
    <t>1299213458</t>
  </si>
  <si>
    <t>Pol26</t>
  </si>
  <si>
    <t>Štvorhranné potrubie PVC - rovné potrubie 1200x1200 PVC</t>
  </si>
  <si>
    <t>601144960</t>
  </si>
  <si>
    <t>Pol27</t>
  </si>
  <si>
    <t>Tepelná a akustická izolácia samolepiaca s hliníkovou fóliou hr. 40mm (2x20mm) + amtape folia</t>
  </si>
  <si>
    <t>Pol28</t>
  </si>
  <si>
    <t>Tepelná a akustická izolácia samolepiaca s hliníkovou fóliou, hr. 20mm</t>
  </si>
  <si>
    <t>Pol30</t>
  </si>
  <si>
    <t>Montážny, kotviaci a spojovací materiál</t>
  </si>
  <si>
    <t>Pol31</t>
  </si>
  <si>
    <t>Kompletačné práce, spúšťanie</t>
  </si>
  <si>
    <t>D2</t>
  </si>
  <si>
    <t>Zariadenie č.2 - Vetranie skladov, technických miestností, príjmu tovaru</t>
  </si>
  <si>
    <t>pozn. vzt.01</t>
  </si>
  <si>
    <t>Poznámka: zariadenie č.2: miestnosti 1.10, 1.12, 1.15, 1.16, 2.07</t>
  </si>
  <si>
    <t>1344135126</t>
  </si>
  <si>
    <t>Pol49</t>
  </si>
  <si>
    <t>Montáž VZT zariadenia č.2</t>
  </si>
  <si>
    <t>2.01</t>
  </si>
  <si>
    <t>Rekuperačná jednotka stojatá Q= 2000m3/h, 300Pa, s vodným ohrievačom 70/50C, 21 kW, vrátane zmiešanvacieho uzlu , prvkov a rozvádzača MaR ,ŠxVxH=650x1450x2886, m=437kg, napr. od výrobcu Mandík M3,15 , alebo ekvivalent</t>
  </si>
  <si>
    <t>-278282554</t>
  </si>
  <si>
    <t>2.02</t>
  </si>
  <si>
    <t xml:space="preserve">Tlmič hluku pre kruh. potrubie, D=355mm,  l=900mm  LDC 355/900</t>
  </si>
  <si>
    <t>516257020</t>
  </si>
  <si>
    <t>2.03</t>
  </si>
  <si>
    <t>Ocelová výustka odvodná do kruhového potrubia jednoradová s nastav.lamelami 525x125 mm, F.A.= 0,045 m2, 1,48kg, napr. NOVA-CC-1-525x125-H, alebo ekvivalent</t>
  </si>
  <si>
    <t>1276890586</t>
  </si>
  <si>
    <t>2.04</t>
  </si>
  <si>
    <t>Ocelová výustka prívodná do kruhového potrubia dvojradová s nastav.lamelami 525x125 mm, F.A.= 0,034 m2, 1,48kg, napr. NOVA-CC-2-525x125-RS1-H, alebo ekvivalent</t>
  </si>
  <si>
    <t>-16746330</t>
  </si>
  <si>
    <t>2.05</t>
  </si>
  <si>
    <t>Ocelová výustka odvodná do kruhového potrubia jednoradová s nastav.lamelami 300x100 mm, F.A.= 0,019 m2, 0,45kg, napr. NOVA-CC-1-300x100-H, alebo ekvivalent</t>
  </si>
  <si>
    <t>-89082589</t>
  </si>
  <si>
    <t>2.06</t>
  </si>
  <si>
    <t xml:space="preserve">Ocelová výustka prívodná do kruhového potrubia dvojradová s nastav.lamelami 300x100 mm, F.A.= 0,014 m2, 0,75kg, napr.  NOVA-CC-2-300x100-RS1-H, alebo ekvivalent</t>
  </si>
  <si>
    <t>-960516811</t>
  </si>
  <si>
    <t>Pol32</t>
  </si>
  <si>
    <t xml:space="preserve">Tanierový ventil odvodný, napr.  EFF 160 + mont. rámik RFU 160, alebo ekvivalent</t>
  </si>
  <si>
    <t>1011923861</t>
  </si>
  <si>
    <t>Pol33</t>
  </si>
  <si>
    <t xml:space="preserve">Tanierový ventil prívodný, napr.  TFF 160 + mont. rámik RFP 160, alebo ekvivalent</t>
  </si>
  <si>
    <t>-1999183606</t>
  </si>
  <si>
    <t>Pol34</t>
  </si>
  <si>
    <t>Regulačná klapka s ručným ovládaním D125, napr. TUNE-R-125-B, alebo ekvivalent</t>
  </si>
  <si>
    <t>-1792080059</t>
  </si>
  <si>
    <t>Pol35</t>
  </si>
  <si>
    <t>Regulačná klapka s ručným ovládaním D160, napr. TUNE-R-160-B, alebo ekvivalent</t>
  </si>
  <si>
    <t>-717829545</t>
  </si>
  <si>
    <t>Pol37</t>
  </si>
  <si>
    <t>Regulačná klapka s ručným ovládaním D250, napr. TUNE-R-250-B, alebo ekvivalent</t>
  </si>
  <si>
    <t>405582671</t>
  </si>
  <si>
    <t>Pol38</t>
  </si>
  <si>
    <t>Štvorhranné pozink.potrubie - symetrický prechod 550x550 - D355</t>
  </si>
  <si>
    <t>Pol39</t>
  </si>
  <si>
    <t>Štvorhranné pozink.potrubie - symetrický prechod 550x355 - D355</t>
  </si>
  <si>
    <t>Pol40</t>
  </si>
  <si>
    <t xml:space="preserve">Štvorhranné pozink.potrubie - koleno 90°  550x550 / 550x355, R-150 mm</t>
  </si>
  <si>
    <t>Pol41</t>
  </si>
  <si>
    <t>Kruhové oceľové potrubie SPIRO priemeru 125 / 20 % tvaroviek</t>
  </si>
  <si>
    <t>Pol42</t>
  </si>
  <si>
    <t>Pol43</t>
  </si>
  <si>
    <t>Kruhové oceľové potrubie SPIRO priemeru 200 / 20 % tvaroviek</t>
  </si>
  <si>
    <t>Pol44</t>
  </si>
  <si>
    <t>Kruhové oceľové potrubie SPIRO priemeru 250 / 20 % tvaroviek</t>
  </si>
  <si>
    <t>Pol45</t>
  </si>
  <si>
    <t>Kruhové oceľové potrubie SPIRO priemeru 315 / 20 % tvaroviek</t>
  </si>
  <si>
    <t>Pol46</t>
  </si>
  <si>
    <t>Kruhové oceľové potrubie SPIRO priemeru 355 / 30 % tvaroviek</t>
  </si>
  <si>
    <t>Pol47</t>
  </si>
  <si>
    <t>Výfukový kus so sitom D355</t>
  </si>
  <si>
    <t>Pol48</t>
  </si>
  <si>
    <t>Ohybná hadica, napr. Sonoflex 160, alebo ekvivalent</t>
  </si>
  <si>
    <t>Pol50</t>
  </si>
  <si>
    <t>Pol51</t>
  </si>
  <si>
    <t>D3</t>
  </si>
  <si>
    <t xml:space="preserve">Zariadenie č.3 -  Vetranie administratívnej časti</t>
  </si>
  <si>
    <t>Pol65</t>
  </si>
  <si>
    <t>Montáž VZT zariadenia č.3</t>
  </si>
  <si>
    <t>3.01</t>
  </si>
  <si>
    <t>Rekuperačná jednotka podstropná Q= 800m3/h, Pi=0.303kW, 230V/50Hz s externým elektrickým ohrevom 3kW, ŠxVxH=1350x368x1170, m=79kg, napr. od výrobcu DAIKIN VAM, alebo ekvivalent</t>
  </si>
  <si>
    <t>-880612755</t>
  </si>
  <si>
    <t>Pol52</t>
  </si>
  <si>
    <t>Nástenný diaľkový ovládač pre VZT jednotku</t>
  </si>
  <si>
    <t>3.02</t>
  </si>
  <si>
    <t>Elektrický ohrievač - 3,0kW do potrubia D250</t>
  </si>
  <si>
    <t>1915610022</t>
  </si>
  <si>
    <t>3.03</t>
  </si>
  <si>
    <t xml:space="preserve">Tlmič hluku pre kruh. potrubie, D=250mm,  l=900mm   LDC 250/900, alebo ekvivalent</t>
  </si>
  <si>
    <t>1541946241</t>
  </si>
  <si>
    <t>Pol53</t>
  </si>
  <si>
    <t>Tanierový ventil prívodný, napr. TFF 100 + mont. rámik RFP 100, alebo ekvivalent</t>
  </si>
  <si>
    <t>135612841</t>
  </si>
  <si>
    <t>Pol54</t>
  </si>
  <si>
    <t>Tanierový ventil prívodný, napr. TFF 125 + mont. rámik RFP 125, alebo ekvivalent</t>
  </si>
  <si>
    <t>-341525291</t>
  </si>
  <si>
    <t>Pol55</t>
  </si>
  <si>
    <t>Tanierový ventil odvodný, napr. EFF 125 + mont. rámik RFU 125, alebo ekvivalent</t>
  </si>
  <si>
    <t>2005039202</t>
  </si>
  <si>
    <t>Pol56</t>
  </si>
  <si>
    <t>Tanierový ventil prívodný, napr. TFF 160 + mont. rámik RFP 160, alebo ekvivalent</t>
  </si>
  <si>
    <t>695035898</t>
  </si>
  <si>
    <t>Pol57</t>
  </si>
  <si>
    <t>Tanierový ventil odvodný, napr. EFF 160 + mont. rámik RFU 160, alebo ekvivalent</t>
  </si>
  <si>
    <t>-799935600</t>
  </si>
  <si>
    <t>Pol58</t>
  </si>
  <si>
    <t>Regulačná klapka s ručným ovládaním D100, napr. IMOS-TUNE-R-100-B, alebo ekvivalent</t>
  </si>
  <si>
    <t>501187252</t>
  </si>
  <si>
    <t>Pol59</t>
  </si>
  <si>
    <t>Regulačná klapka s ručným ovládaním D125, napr. IMOS-TUNE-R-125-B, alebo ekvivalent</t>
  </si>
  <si>
    <t>911928962</t>
  </si>
  <si>
    <t>Pol60</t>
  </si>
  <si>
    <t>Kruhové oceľové potrubie SPIRO priemeru 100 / 20 % tvaroviek</t>
  </si>
  <si>
    <t>Pol61</t>
  </si>
  <si>
    <t>Výfukový kus so sitom D250</t>
  </si>
  <si>
    <t>Pol62</t>
  </si>
  <si>
    <t>Ohybná hadica, napr. Sonoflex 100, alebo ekvivalent</t>
  </si>
  <si>
    <t>Pol63</t>
  </si>
  <si>
    <t>Ohybná hadica, anpr. Sonoflex 125, alebo ekvivalent</t>
  </si>
  <si>
    <t>Pol64</t>
  </si>
  <si>
    <t>Pol66</t>
  </si>
  <si>
    <t>D4</t>
  </si>
  <si>
    <t>Zariadenie č.4 - Chladenie kancelárií</t>
  </si>
  <si>
    <t>Pol75</t>
  </si>
  <si>
    <t>Montáž zariadenia č.4</t>
  </si>
  <si>
    <t>4.01</t>
  </si>
  <si>
    <t>Vonkajšia kondenzačná jednotka, napr. Multisplit, Qvyk=9,6kW, Qchl=8,0kW, uložená na pozink.konzolách na fasáde budovy, napr. DAIKIN 4MXM80N, alebo ekvivalent</t>
  </si>
  <si>
    <t>475233556</t>
  </si>
  <si>
    <t>4.02</t>
  </si>
  <si>
    <t>Vnútorná chladiaca jednotka, kazetová 2,5 kW napr. DAIKIN FFA25A9, alebo ekvivalent</t>
  </si>
  <si>
    <t>-805578794</t>
  </si>
  <si>
    <t>4.03</t>
  </si>
  <si>
    <t xml:space="preserve">Vnútorná chladiaca jednotka, kazetová 3,5 kW  napr.  DAIKIN FFA35A9, alebo ekvivalent</t>
  </si>
  <si>
    <t>-1530991804</t>
  </si>
  <si>
    <t>Pol67</t>
  </si>
  <si>
    <t xml:space="preserve">Dekoračný panel pre kazetové jednotky napr.  biely BYFQ60CW, alebo ekvivalent</t>
  </si>
  <si>
    <t>-1860217479</t>
  </si>
  <si>
    <t>Pol68</t>
  </si>
  <si>
    <t>Nástenný diaľkový ovládač pre chladiacu jednotku</t>
  </si>
  <si>
    <t>-1377466545</t>
  </si>
  <si>
    <t>Pol69</t>
  </si>
  <si>
    <t>Cu potrubie rozmeru 6,4 / 9,5 mm vrátane izolácie</t>
  </si>
  <si>
    <t>Pol70</t>
  </si>
  <si>
    <t>Skúška tesnosti dusíkom vrátane automatického doplnenia chladiva</t>
  </si>
  <si>
    <t>-2107203992</t>
  </si>
  <si>
    <t>Pol71</t>
  </si>
  <si>
    <t>Ocelová pozink.konzola pod kondenzačnú jednotku</t>
  </si>
  <si>
    <t>Pol72</t>
  </si>
  <si>
    <t>Komunikačné káble medzi vnútornými jednotkami a nástennými ovládačmi</t>
  </si>
  <si>
    <t>Pol73</t>
  </si>
  <si>
    <t>Horizontálny odvod kondenzu DN25-DN32 ku kanalizačným napájacím bodom</t>
  </si>
  <si>
    <t>Pol74</t>
  </si>
  <si>
    <t>Montážny materiál, kotviaci a spojovací materiál</t>
  </si>
  <si>
    <t>D5</t>
  </si>
  <si>
    <t>Zariadenie č.5 - Vetranie hygienických zariadení</t>
  </si>
  <si>
    <t>Pol83</t>
  </si>
  <si>
    <t>Montáž zariadenia č.5</t>
  </si>
  <si>
    <t>5.01</t>
  </si>
  <si>
    <t>Odvodný ventilátor do kruhového potrubia D125, 150 m3/h, 150 Pa</t>
  </si>
  <si>
    <t>-1610472984</t>
  </si>
  <si>
    <t>Pol76</t>
  </si>
  <si>
    <t>Pružná manžeta d125mm</t>
  </si>
  <si>
    <t>1208399961</t>
  </si>
  <si>
    <t>5.02</t>
  </si>
  <si>
    <t>Odvodný ventilátor do kruhového potrubia D160, 240 m3/h, 150 Pa</t>
  </si>
  <si>
    <t>1248921087</t>
  </si>
  <si>
    <t>Pol77</t>
  </si>
  <si>
    <t>Pružná manžeta d160mm</t>
  </si>
  <si>
    <t>-683840486</t>
  </si>
  <si>
    <t>5.03</t>
  </si>
  <si>
    <t xml:space="preserve">Tlmič hluku do kruhového potrubia d125, dl=600mm  LDC125/600</t>
  </si>
  <si>
    <t>-189146406</t>
  </si>
  <si>
    <t>5.04</t>
  </si>
  <si>
    <t xml:space="preserve">Tlmič hluku do kruhového potrubia d160, dl=600mm  LDC160/600</t>
  </si>
  <si>
    <t>797587021</t>
  </si>
  <si>
    <t>5.05</t>
  </si>
  <si>
    <t xml:space="preserve">Protidážďová žalúzia kruhová D160,  IGC-160, alebo ekvivalent</t>
  </si>
  <si>
    <t>-854458925</t>
  </si>
  <si>
    <t>Pol78</t>
  </si>
  <si>
    <t>Spätná klapka d125mm, RSK 125</t>
  </si>
  <si>
    <t>-1429109110</t>
  </si>
  <si>
    <t>Pol79</t>
  </si>
  <si>
    <t>Spätná klapka d160mm, RSK 160</t>
  </si>
  <si>
    <t>671740389</t>
  </si>
  <si>
    <t>Pol80</t>
  </si>
  <si>
    <t>Tanierový ventil odvodný, napr. EFF 100 + mont. rámik RFP 100, alebo ekvivalent</t>
  </si>
  <si>
    <t>-750650795</t>
  </si>
  <si>
    <t>206694636</t>
  </si>
  <si>
    <t>Pol81</t>
  </si>
  <si>
    <t>Výfukový kus so sitom D200</t>
  </si>
  <si>
    <t>1126472184</t>
  </si>
  <si>
    <t>Pol82</t>
  </si>
  <si>
    <t>D6</t>
  </si>
  <si>
    <t>Zariadenie č.6 - Chladenie skladov 1.11, 1.14, 1.17</t>
  </si>
  <si>
    <t>Pol128</t>
  </si>
  <si>
    <t>Montáž zariadenia č.6</t>
  </si>
  <si>
    <t>6.01a</t>
  </si>
  <si>
    <t xml:space="preserve">kondenzačná jednotka JM-43-ZB.EF      R449A  1.11</t>
  </si>
  <si>
    <t>Pol84</t>
  </si>
  <si>
    <t xml:space="preserve">Doplnenie k pol. 6.01a (poznámka: doplnenie špeifikácie, nenaceňovať): vyhrievanie oleja kompresora   1.11</t>
  </si>
  <si>
    <t>Pol85</t>
  </si>
  <si>
    <t xml:space="preserve">Doplnenie k pol. 6.01a (poznámka: doplnenie špeifikácie, nenaceňovať): kryt jednotky   1.11</t>
  </si>
  <si>
    <t>Pol86</t>
  </si>
  <si>
    <t xml:space="preserve">Doplnenie k pol. 6.01a (poznámka: doplnenie špeifikácie, nenaceňovať): silový rozvádzač   1.11</t>
  </si>
  <si>
    <t>Pol87</t>
  </si>
  <si>
    <t xml:space="preserve">Doplnenie k pol. 6.01a (poznámka: doplnenie špeifikácie, nenaceňovať): nštalácia RKJ na jednotke   1.11</t>
  </si>
  <si>
    <t>Pol88</t>
  </si>
  <si>
    <t xml:space="preserve">Doplnenie k pol. 6.01a (poznámka: doplnenie špeifikácie, nenaceňovať): zabudovaný FD s priezorníkom   1.11</t>
  </si>
  <si>
    <t>Pol89</t>
  </si>
  <si>
    <t xml:space="preserve">Doplnenie k pol. 6.01a (poznámka: doplnenie špeifikácie, nenaceňovať): GV na kvapaline   1.11</t>
  </si>
  <si>
    <t>Pol90</t>
  </si>
  <si>
    <t xml:space="preserve">Doplnenie k pol. 6.01a (poznámka: doplnenie špeifikácie, nenaceňovať): plynulé riadenie VK EC   1.11</t>
  </si>
  <si>
    <t>Pol91</t>
  </si>
  <si>
    <t xml:space="preserve">Doplnenie k pol. 6.01a (poznámka: doplnenie špeifikácie, nenaceňovať): zmena kondenzátora na KN230-2x560EC (INV)   1.11</t>
  </si>
  <si>
    <t>Pol92</t>
  </si>
  <si>
    <t xml:space="preserve">Doplnenie k pol. 6.01a (poznámka: doplnenie špeifikácie, nenaceňovať): kit rekuperácie   1.11</t>
  </si>
  <si>
    <t>6.01b</t>
  </si>
  <si>
    <t xml:space="preserve">výparník s el. odmrazovaním, napr. GACV RX 045.1JF/3A   nerez  1.11, alebo ekvivalent</t>
  </si>
  <si>
    <t>Pol93</t>
  </si>
  <si>
    <t xml:space="preserve">vstrekovací ventil + spodný diel + dýza TES 5 + roh 16/22mm + No.  1.11</t>
  </si>
  <si>
    <t>6.01c</t>
  </si>
  <si>
    <t xml:space="preserve">riadiace doplnkové miesto, napr. CPC-DIM-2  1.11, alebo ekvivalent</t>
  </si>
  <si>
    <t>Pol94</t>
  </si>
  <si>
    <t xml:space="preserve">teplotné čidlo NTC  1.11</t>
  </si>
  <si>
    <t>Pol95</t>
  </si>
  <si>
    <t xml:space="preserve">elektromagnetický ventil s cievkou   1.11</t>
  </si>
  <si>
    <t>6.02a</t>
  </si>
  <si>
    <t xml:space="preserve">kondenzačná jednotka, napr. JM-22-ZR.CE R449A  1.14, alebo ekvivalent</t>
  </si>
  <si>
    <t>xxx2</t>
  </si>
  <si>
    <t>Doplnenie k pol. 6.02a (poznámka: doplnenie špeifikácie, nenaceňovať): vyhrievanie oleja kompresora</t>
  </si>
  <si>
    <t>-1471733741</t>
  </si>
  <si>
    <t>Pol96</t>
  </si>
  <si>
    <t xml:space="preserve">Doplnenie k pol. 6.02a (poznámka: doplnenie špeifikácie, nenaceňovať): kryt jednotky   1.14</t>
  </si>
  <si>
    <t>Pol97</t>
  </si>
  <si>
    <t xml:space="preserve">Doplnenie k pol. 6.02a (poznámka: doplnenie špeifikácie, nenaceňovať): silový rozvádzač   1.14</t>
  </si>
  <si>
    <t>Pol98</t>
  </si>
  <si>
    <t xml:space="preserve">Doplnenie k pol. 6.02a (poznámka: doplnenie špeifikácie, nenaceňovať): inštalácia RKJ na jednotke   1.14</t>
  </si>
  <si>
    <t>Pol99</t>
  </si>
  <si>
    <t xml:space="preserve">Doplnenie k pol. 6.02a (poznámka: doplnenie špeifikácie, nenaceňovať): zabudovaný FD s priezorníkom   1.14</t>
  </si>
  <si>
    <t>Pol100</t>
  </si>
  <si>
    <t xml:space="preserve">Doplnenie k pol. 6.02a (poznámka: doplnenie špeifikácie, nenaceňovať): GV na kvapaline   1.14</t>
  </si>
  <si>
    <t>Pol101</t>
  </si>
  <si>
    <t xml:space="preserve">Doplnenie k pol. 6.02a (poznámka: doplnenie špeifikácie, nenaceňovať): plynulé riadenie VK   1.14</t>
  </si>
  <si>
    <t>Pol102</t>
  </si>
  <si>
    <t xml:space="preserve">Doplnenie k pol. 6.02a (poznámka: doplnenie špeifikácie, nenaceňovať): kit rekuperácie   1.14</t>
  </si>
  <si>
    <t>Pol103</t>
  </si>
  <si>
    <t xml:space="preserve">Doplnenie k pol. 6.02a (poznámka: doplnenie špeifikácie, nenaceňovať): Kit rotalock ventilov a adaptérov   1.14</t>
  </si>
  <si>
    <t>6.02b</t>
  </si>
  <si>
    <t xml:space="preserve">výparník s el. odmrazovaním, napr. GACV RX 040.1JF/2A nerez  1.14, alebo ekvivalent</t>
  </si>
  <si>
    <t>Pol104</t>
  </si>
  <si>
    <t xml:space="preserve">vstrekovací ventil + dýza R449A + No.  1.14</t>
  </si>
  <si>
    <t>6.02c</t>
  </si>
  <si>
    <t xml:space="preserve">riadiace doplnkové miesto, napr. CPC-DIM-2, alebo ekvivalent  1.14</t>
  </si>
  <si>
    <t>Pol105</t>
  </si>
  <si>
    <t xml:space="preserve">teplotné čidlo NTC  1.14</t>
  </si>
  <si>
    <t>Pol106</t>
  </si>
  <si>
    <t xml:space="preserve">elektromagnetický ventil s cievkou   1.14</t>
  </si>
  <si>
    <t>6.03a</t>
  </si>
  <si>
    <t xml:space="preserve">kondenzačná jednotka JM-71-4MH.EF    R449A  1.17</t>
  </si>
  <si>
    <t>Pol107</t>
  </si>
  <si>
    <t xml:space="preserve">Doplnenie k pol. 6.03a (poznámka: doplnenie špeifikácie, nenaceňovať): vyhrievanie oleja kompresora   1.17</t>
  </si>
  <si>
    <t>Pol108</t>
  </si>
  <si>
    <t xml:space="preserve">Doplnenie k pol. 6.03a (poznámka: doplnenie špeifikácie, nenaceňovať): kryt jednotky   1.17</t>
  </si>
  <si>
    <t>Pol109</t>
  </si>
  <si>
    <t xml:space="preserve">Doplnenie k pol. 6.03a (poznámka: doplnenie špeifikácie, nenaceňovať): silový rozvádzač   1.17</t>
  </si>
  <si>
    <t>Pol110</t>
  </si>
  <si>
    <t xml:space="preserve">Doplnenie k pol. 6.03a (poznámka: doplnenie špeifikácie, nenaceňovať): inštalácia RKJ na jednotke   1.17</t>
  </si>
  <si>
    <t>Pol111</t>
  </si>
  <si>
    <t xml:space="preserve">Doplnenie k pol. 6.03a (poznámka: doplnenie špeifikácie, nenaceňovať): zabudovaný FD s priezorníkom   1.17</t>
  </si>
  <si>
    <t>Pol112</t>
  </si>
  <si>
    <t xml:space="preserve">Doplnenie k pol. 6.03a (poznámka: doplnenie špeifikácie, nenaceňovať): GV na kvapaline   1.17</t>
  </si>
  <si>
    <t>Pol113</t>
  </si>
  <si>
    <t xml:space="preserve">Doplnenie k pol. 6.03a (poznámka: doplnenie špeifikácie, nenaceňovať): plynulé riadenie VK EC   1.17</t>
  </si>
  <si>
    <t>Pol114</t>
  </si>
  <si>
    <t xml:space="preserve">Doplnenie k pol. 6.03a (poznámka: doplnenie špeifikácie, nenaceňovať): zostava pružná spojka sanie / kvapalina   1.17</t>
  </si>
  <si>
    <t>Pol115</t>
  </si>
  <si>
    <t xml:space="preserve">Doplnenie k pol. 6.03a (poznámka: doplnenie špeifikácie, nenaceňovať): zmena kondenzátora na KN260-2x630EC  (INV)   1.17</t>
  </si>
  <si>
    <t>Pol116</t>
  </si>
  <si>
    <t xml:space="preserve">Doplnenie k pol. 6.03a (poznámka: doplnenie špeifikácie, nenaceňovať): kit rekuperácie   1.17</t>
  </si>
  <si>
    <t>6.03b</t>
  </si>
  <si>
    <t xml:space="preserve">výparník bez el. odmrazovania, napr. GACV RX 080.1HF/1A  1.17, alebo ekvivalent</t>
  </si>
  <si>
    <t>6.03c</t>
  </si>
  <si>
    <t xml:space="preserve">riadiace doplnkové miesto, napr. CPC-DIM-3F  1.17, alebo ekvivalent</t>
  </si>
  <si>
    <t>Pol117</t>
  </si>
  <si>
    <t xml:space="preserve">teplotné čidlo NTC  1.17</t>
  </si>
  <si>
    <t>Pol118</t>
  </si>
  <si>
    <t xml:space="preserve">vstrekovací ventil + spodný diel + dýza TES 5 + roh 16/22mm + No.  1.17</t>
  </si>
  <si>
    <t>Pol119</t>
  </si>
  <si>
    <t xml:space="preserve">elektromagnetický ventil s cievkou   1.17</t>
  </si>
  <si>
    <t>Pol120</t>
  </si>
  <si>
    <t>Cu potrubie s izoláciou (špecifikácie nasledujúcich 5 položiek, nenacenovat)</t>
  </si>
  <si>
    <t>Pol121</t>
  </si>
  <si>
    <t>Ø 12</t>
  </si>
  <si>
    <t>Pol122</t>
  </si>
  <si>
    <t>Ø 16</t>
  </si>
  <si>
    <t>Pol123</t>
  </si>
  <si>
    <t>Ø 22</t>
  </si>
  <si>
    <t>Pol124</t>
  </si>
  <si>
    <t>Ø 28</t>
  </si>
  <si>
    <t>Pol125</t>
  </si>
  <si>
    <t>Ø 42</t>
  </si>
  <si>
    <t>Pol126</t>
  </si>
  <si>
    <t>Chladivo R449A- vakuovanie, doplnenie s navážením</t>
  </si>
  <si>
    <t>-1160717852</t>
  </si>
  <si>
    <t>Pol127</t>
  </si>
  <si>
    <t>D7</t>
  </si>
  <si>
    <t>Ostatné</t>
  </si>
  <si>
    <t>Pol129</t>
  </si>
  <si>
    <t>Revízna správa OP a OS elektrických zariadení klimatizácie v zmysle vyhlášky č. 508/2009</t>
  </si>
  <si>
    <t>Pol130</t>
  </si>
  <si>
    <t>Žeriavové práce</t>
  </si>
  <si>
    <t>Pol131</t>
  </si>
  <si>
    <t>Plošiny a pomocné lešenie pre montáž</t>
  </si>
  <si>
    <t>Pol132</t>
  </si>
  <si>
    <t>Dopravné náklady</t>
  </si>
  <si>
    <t>Pol133</t>
  </si>
  <si>
    <t>Prekáblovanie rozvádzača MaR s periferiami a čidlami + montáž ovládača</t>
  </si>
  <si>
    <t>Pol134</t>
  </si>
  <si>
    <t>Revízia plynového zariadenia v zmysle vyhlášky č. 508/2009 a vyhlášky č. 31/2009</t>
  </si>
  <si>
    <t>Pol135</t>
  </si>
  <si>
    <t>Uvedenie do prevádzky, zaregulovanie, zaškolenie obsluhy</t>
  </si>
  <si>
    <t>20220301_01_f - SO-01 Časť Fotovoltaika</t>
  </si>
  <si>
    <t>Pol1</t>
  </si>
  <si>
    <t xml:space="preserve">FV panel, napr.  Trina Solar 400 Wp, alebo ekvivalent + konštrukcia pre FV</t>
  </si>
  <si>
    <t>Pol2</t>
  </si>
  <si>
    <t>Menič, napr. Sofar 100 KTL-HV 1100V,480v), alebo ekvivalent</t>
  </si>
  <si>
    <t>Pol3</t>
  </si>
  <si>
    <t>Solarflex 6mm, alebo ekvivalent</t>
  </si>
  <si>
    <t>Pol4</t>
  </si>
  <si>
    <t>Výbava Rozvádzača v zmysle PD</t>
  </si>
  <si>
    <t>Pol5</t>
  </si>
  <si>
    <t>Montážne práce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</si>
</sst>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164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6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7" fillId="0" borderId="0" xfId="0" applyNumberFormat="1" applyFont="1" applyAlignment="1">
      <alignment horizontal="right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3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3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>
      <alignment horizontal="center" vertical="center"/>
    </xf>
    <xf numFmtId="167" fontId="22" fillId="3" borderId="22" xfId="0" applyNumberFormat="1" applyFont="1" applyFill="1" applyBorder="1" applyAlignment="1" applyProtection="1">
      <alignment vertical="center"/>
      <protection locked="0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styles" Target="styles.xml" /><Relationship Id="rId11" Type="http://schemas.openxmlformats.org/officeDocument/2006/relationships/theme" Target="theme/theme1.xml" /><Relationship Id="rId12" Type="http://schemas.openxmlformats.org/officeDocument/2006/relationships/calcChain" Target="calcChain.xml" /><Relationship Id="rId13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="1" customFormat="1" ht="36.96" customHeight="1">
      <c r="AR2" s="15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="1" customFormat="1" ht="24.96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="1" customFormat="1" ht="12" customHeight="1">
      <c r="B5" s="19"/>
      <c r="D5" s="23" t="s">
        <v>12</v>
      </c>
      <c r="K5" s="24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9"/>
      <c r="BE5" s="25" t="s">
        <v>14</v>
      </c>
      <c r="BS5" s="16" t="s">
        <v>6</v>
      </c>
    </row>
    <row r="6" s="1" customFormat="1" ht="36.96" customHeight="1">
      <c r="B6" s="19"/>
      <c r="D6" s="26" t="s">
        <v>15</v>
      </c>
      <c r="K6" s="27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9"/>
      <c r="BE6" s="28"/>
      <c r="BS6" s="16" t="s">
        <v>6</v>
      </c>
    </row>
    <row r="7" s="1" customFormat="1" ht="12" customHeight="1">
      <c r="B7" s="19"/>
      <c r="D7" s="29" t="s">
        <v>17</v>
      </c>
      <c r="K7" s="24" t="s">
        <v>1</v>
      </c>
      <c r="AK7" s="29" t="s">
        <v>18</v>
      </c>
      <c r="AN7" s="24" t="s">
        <v>1</v>
      </c>
      <c r="AR7" s="19"/>
      <c r="BE7" s="28"/>
      <c r="BS7" s="16" t="s">
        <v>6</v>
      </c>
    </row>
    <row r="8" s="1" customFormat="1" ht="12" customHeight="1">
      <c r="B8" s="19"/>
      <c r="D8" s="29" t="s">
        <v>19</v>
      </c>
      <c r="K8" s="24" t="s">
        <v>20</v>
      </c>
      <c r="AK8" s="29" t="s">
        <v>21</v>
      </c>
      <c r="AN8" s="30" t="s">
        <v>22</v>
      </c>
      <c r="AR8" s="19"/>
      <c r="BE8" s="28"/>
      <c r="BS8" s="16" t="s">
        <v>6</v>
      </c>
    </row>
    <row r="9" s="1" customFormat="1" ht="14.4" customHeight="1">
      <c r="B9" s="19"/>
      <c r="AR9" s="19"/>
      <c r="BE9" s="28"/>
      <c r="BS9" s="16" t="s">
        <v>6</v>
      </c>
    </row>
    <row r="10" s="1" customFormat="1" ht="12" customHeight="1">
      <c r="B10" s="19"/>
      <c r="D10" s="29" t="s">
        <v>23</v>
      </c>
      <c r="AK10" s="29" t="s">
        <v>24</v>
      </c>
      <c r="AN10" s="24" t="s">
        <v>1</v>
      </c>
      <c r="AR10" s="19"/>
      <c r="BE10" s="28"/>
      <c r="BS10" s="16" t="s">
        <v>6</v>
      </c>
    </row>
    <row r="11" s="1" customFormat="1" ht="18.48" customHeight="1">
      <c r="B11" s="19"/>
      <c r="E11" s="24" t="s">
        <v>25</v>
      </c>
      <c r="AK11" s="29" t="s">
        <v>26</v>
      </c>
      <c r="AN11" s="24" t="s">
        <v>1</v>
      </c>
      <c r="AR11" s="19"/>
      <c r="BE11" s="28"/>
      <c r="BS11" s="16" t="s">
        <v>6</v>
      </c>
    </row>
    <row r="12" s="1" customFormat="1" ht="6.96" customHeight="1">
      <c r="B12" s="19"/>
      <c r="AR12" s="19"/>
      <c r="BE12" s="28"/>
      <c r="BS12" s="16" t="s">
        <v>6</v>
      </c>
    </row>
    <row r="13" s="1" customFormat="1" ht="12" customHeight="1">
      <c r="B13" s="19"/>
      <c r="D13" s="29" t="s">
        <v>27</v>
      </c>
      <c r="AK13" s="29" t="s">
        <v>24</v>
      </c>
      <c r="AN13" s="31" t="s">
        <v>28</v>
      </c>
      <c r="AR13" s="19"/>
      <c r="BE13" s="28"/>
      <c r="BS13" s="16" t="s">
        <v>6</v>
      </c>
    </row>
    <row r="14">
      <c r="B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N14" s="31" t="s">
        <v>28</v>
      </c>
      <c r="AR14" s="19"/>
      <c r="BE14" s="28"/>
      <c r="BS14" s="16" t="s">
        <v>6</v>
      </c>
    </row>
    <row r="15" s="1" customFormat="1" ht="6.96" customHeight="1">
      <c r="B15" s="19"/>
      <c r="AR15" s="19"/>
      <c r="BE15" s="28"/>
      <c r="BS15" s="16" t="s">
        <v>3</v>
      </c>
    </row>
    <row r="16" s="1" customFormat="1" ht="12" customHeight="1">
      <c r="B16" s="19"/>
      <c r="D16" s="29" t="s">
        <v>29</v>
      </c>
      <c r="AK16" s="29" t="s">
        <v>24</v>
      </c>
      <c r="AN16" s="24" t="s">
        <v>1</v>
      </c>
      <c r="AR16" s="19"/>
      <c r="BE16" s="28"/>
      <c r="BS16" s="16" t="s">
        <v>3</v>
      </c>
    </row>
    <row r="17" s="1" customFormat="1" ht="18.48" customHeight="1">
      <c r="B17" s="19"/>
      <c r="E17" s="24" t="s">
        <v>30</v>
      </c>
      <c r="AK17" s="29" t="s">
        <v>26</v>
      </c>
      <c r="AN17" s="24" t="s">
        <v>1</v>
      </c>
      <c r="AR17" s="19"/>
      <c r="BE17" s="28"/>
      <c r="BS17" s="16" t="s">
        <v>31</v>
      </c>
    </row>
    <row r="18" s="1" customFormat="1" ht="6.96" customHeight="1">
      <c r="B18" s="19"/>
      <c r="AR18" s="19"/>
      <c r="BE18" s="28"/>
      <c r="BS18" s="16" t="s">
        <v>6</v>
      </c>
    </row>
    <row r="19" s="1" customFormat="1" ht="12" customHeight="1">
      <c r="B19" s="19"/>
      <c r="D19" s="29" t="s">
        <v>32</v>
      </c>
      <c r="AK19" s="29" t="s">
        <v>24</v>
      </c>
      <c r="AN19" s="24" t="s">
        <v>1</v>
      </c>
      <c r="AR19" s="19"/>
      <c r="BE19" s="28"/>
      <c r="BS19" s="16" t="s">
        <v>6</v>
      </c>
    </row>
    <row r="20" s="1" customFormat="1" ht="18.48" customHeight="1">
      <c r="B20" s="19"/>
      <c r="E20" s="24" t="s">
        <v>33</v>
      </c>
      <c r="AK20" s="29" t="s">
        <v>26</v>
      </c>
      <c r="AN20" s="24" t="s">
        <v>1</v>
      </c>
      <c r="AR20" s="19"/>
      <c r="BE20" s="28"/>
      <c r="BS20" s="16" t="s">
        <v>31</v>
      </c>
    </row>
    <row r="21" s="1" customFormat="1" ht="6.96" customHeight="1">
      <c r="B21" s="19"/>
      <c r="AR21" s="19"/>
      <c r="BE21" s="28"/>
    </row>
    <row r="22" s="1" customFormat="1" ht="12" customHeight="1">
      <c r="B22" s="19"/>
      <c r="D22" s="29" t="s">
        <v>34</v>
      </c>
      <c r="AR22" s="19"/>
      <c r="BE22" s="28"/>
    </row>
    <row r="23" s="1" customFormat="1" ht="60" customHeight="1">
      <c r="B23" s="19"/>
      <c r="E23" s="33" t="s">
        <v>35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R23" s="19"/>
      <c r="BE23" s="28"/>
    </row>
    <row r="24" s="1" customFormat="1" ht="6.96" customHeight="1">
      <c r="B24" s="19"/>
      <c r="AR24" s="19"/>
      <c r="BE24" s="28"/>
    </row>
    <row r="25" s="1" customFormat="1" ht="6.96" customHeight="1">
      <c r="B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R25" s="19"/>
      <c r="BE25" s="28"/>
    </row>
    <row r="26" s="2" customFormat="1" ht="25.92" customHeight="1">
      <c r="A26" s="35"/>
      <c r="B26" s="36"/>
      <c r="C26" s="35"/>
      <c r="D26" s="37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9">
        <f>ROUND(AG94,2)</f>
        <v>0</v>
      </c>
      <c r="AL26" s="38"/>
      <c r="AM26" s="38"/>
      <c r="AN26" s="38"/>
      <c r="AO26" s="38"/>
      <c r="AP26" s="35"/>
      <c r="AQ26" s="35"/>
      <c r="AR26" s="36"/>
      <c r="BE26" s="28"/>
    </row>
    <row r="27" s="2" customFormat="1" ht="6.96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6"/>
      <c r="BE27" s="28"/>
    </row>
    <row r="28" s="2" customForma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0" t="s">
        <v>37</v>
      </c>
      <c r="M28" s="40"/>
      <c r="N28" s="40"/>
      <c r="O28" s="40"/>
      <c r="P28" s="40"/>
      <c r="Q28" s="35"/>
      <c r="R28" s="35"/>
      <c r="S28" s="35"/>
      <c r="T28" s="35"/>
      <c r="U28" s="35"/>
      <c r="V28" s="35"/>
      <c r="W28" s="40" t="s">
        <v>38</v>
      </c>
      <c r="X28" s="40"/>
      <c r="Y28" s="40"/>
      <c r="Z28" s="40"/>
      <c r="AA28" s="40"/>
      <c r="AB28" s="40"/>
      <c r="AC28" s="40"/>
      <c r="AD28" s="40"/>
      <c r="AE28" s="40"/>
      <c r="AF28" s="35"/>
      <c r="AG28" s="35"/>
      <c r="AH28" s="35"/>
      <c r="AI28" s="35"/>
      <c r="AJ28" s="35"/>
      <c r="AK28" s="40" t="s">
        <v>39</v>
      </c>
      <c r="AL28" s="40"/>
      <c r="AM28" s="40"/>
      <c r="AN28" s="40"/>
      <c r="AO28" s="40"/>
      <c r="AP28" s="35"/>
      <c r="AQ28" s="35"/>
      <c r="AR28" s="36"/>
      <c r="BE28" s="28"/>
    </row>
    <row r="29" s="3" customFormat="1" ht="14.4" customHeight="1">
      <c r="A29" s="3"/>
      <c r="B29" s="41"/>
      <c r="C29" s="3"/>
      <c r="D29" s="29" t="s">
        <v>40</v>
      </c>
      <c r="E29" s="3"/>
      <c r="F29" s="42" t="s">
        <v>41</v>
      </c>
      <c r="G29" s="3"/>
      <c r="H29" s="3"/>
      <c r="I29" s="3"/>
      <c r="J29" s="3"/>
      <c r="K29" s="3"/>
      <c r="L29" s="43">
        <v>0.20000000000000001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5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5">
        <f>ROUND(AV94, 2)</f>
        <v>0</v>
      </c>
      <c r="AL29" s="44"/>
      <c r="AM29" s="44"/>
      <c r="AN29" s="44"/>
      <c r="AO29" s="44"/>
      <c r="AP29" s="44"/>
      <c r="AQ29" s="44"/>
      <c r="AR29" s="46"/>
      <c r="AS29" s="44"/>
      <c r="AT29" s="44"/>
      <c r="AU29" s="44"/>
      <c r="AV29" s="44"/>
      <c r="AW29" s="44"/>
      <c r="AX29" s="44"/>
      <c r="AY29" s="44"/>
      <c r="AZ29" s="44"/>
      <c r="BE29" s="47"/>
    </row>
    <row r="30" s="3" customFormat="1" ht="14.4" customHeight="1">
      <c r="A30" s="3"/>
      <c r="B30" s="41"/>
      <c r="C30" s="3"/>
      <c r="D30" s="3"/>
      <c r="E30" s="3"/>
      <c r="F30" s="42" t="s">
        <v>42</v>
      </c>
      <c r="G30" s="3"/>
      <c r="H30" s="3"/>
      <c r="I30" s="3"/>
      <c r="J30" s="3"/>
      <c r="K30" s="3"/>
      <c r="L30" s="43">
        <v>0.20000000000000001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5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5">
        <f>ROUND(AW94, 2)</f>
        <v>0</v>
      </c>
      <c r="AL30" s="44"/>
      <c r="AM30" s="44"/>
      <c r="AN30" s="44"/>
      <c r="AO30" s="44"/>
      <c r="AP30" s="44"/>
      <c r="AQ30" s="44"/>
      <c r="AR30" s="46"/>
      <c r="AS30" s="44"/>
      <c r="AT30" s="44"/>
      <c r="AU30" s="44"/>
      <c r="AV30" s="44"/>
      <c r="AW30" s="44"/>
      <c r="AX30" s="44"/>
      <c r="AY30" s="44"/>
      <c r="AZ30" s="44"/>
      <c r="BE30" s="47"/>
    </row>
    <row r="31" hidden="1" s="3" customFormat="1" ht="14.4" customHeight="1">
      <c r="A31" s="3"/>
      <c r="B31" s="41"/>
      <c r="C31" s="3"/>
      <c r="D31" s="3"/>
      <c r="E31" s="3"/>
      <c r="F31" s="29" t="s">
        <v>43</v>
      </c>
      <c r="G31" s="3"/>
      <c r="H31" s="3"/>
      <c r="I31" s="3"/>
      <c r="J31" s="3"/>
      <c r="K31" s="3"/>
      <c r="L31" s="48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9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9">
        <v>0</v>
      </c>
      <c r="AL31" s="3"/>
      <c r="AM31" s="3"/>
      <c r="AN31" s="3"/>
      <c r="AO31" s="3"/>
      <c r="AP31" s="3"/>
      <c r="AQ31" s="3"/>
      <c r="AR31" s="41"/>
      <c r="BE31" s="47"/>
    </row>
    <row r="32" hidden="1" s="3" customFormat="1" ht="14.4" customHeight="1">
      <c r="A32" s="3"/>
      <c r="B32" s="41"/>
      <c r="C32" s="3"/>
      <c r="D32" s="3"/>
      <c r="E32" s="3"/>
      <c r="F32" s="29" t="s">
        <v>44</v>
      </c>
      <c r="G32" s="3"/>
      <c r="H32" s="3"/>
      <c r="I32" s="3"/>
      <c r="J32" s="3"/>
      <c r="K32" s="3"/>
      <c r="L32" s="48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9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9">
        <v>0</v>
      </c>
      <c r="AL32" s="3"/>
      <c r="AM32" s="3"/>
      <c r="AN32" s="3"/>
      <c r="AO32" s="3"/>
      <c r="AP32" s="3"/>
      <c r="AQ32" s="3"/>
      <c r="AR32" s="41"/>
      <c r="BE32" s="47"/>
    </row>
    <row r="33" hidden="1" s="3" customFormat="1" ht="14.4" customHeight="1">
      <c r="A33" s="3"/>
      <c r="B33" s="41"/>
      <c r="C33" s="3"/>
      <c r="D33" s="3"/>
      <c r="E33" s="3"/>
      <c r="F33" s="42" t="s">
        <v>45</v>
      </c>
      <c r="G33" s="3"/>
      <c r="H33" s="3"/>
      <c r="I33" s="3"/>
      <c r="J33" s="3"/>
      <c r="K33" s="3"/>
      <c r="L33" s="43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5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5">
        <v>0</v>
      </c>
      <c r="AL33" s="44"/>
      <c r="AM33" s="44"/>
      <c r="AN33" s="44"/>
      <c r="AO33" s="44"/>
      <c r="AP33" s="44"/>
      <c r="AQ33" s="44"/>
      <c r="AR33" s="46"/>
      <c r="AS33" s="44"/>
      <c r="AT33" s="44"/>
      <c r="AU33" s="44"/>
      <c r="AV33" s="44"/>
      <c r="AW33" s="44"/>
      <c r="AX33" s="44"/>
      <c r="AY33" s="44"/>
      <c r="AZ33" s="44"/>
      <c r="BE33" s="47"/>
    </row>
    <row r="34" s="2" customFormat="1" ht="6.96" customHeight="1">
      <c r="A34" s="35"/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6"/>
      <c r="BE34" s="28"/>
    </row>
    <row r="35" s="2" customFormat="1" ht="25.92" customHeight="1">
      <c r="A35" s="35"/>
      <c r="B35" s="36"/>
      <c r="C35" s="50"/>
      <c r="D35" s="51" t="s">
        <v>46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47</v>
      </c>
      <c r="U35" s="52"/>
      <c r="V35" s="52"/>
      <c r="W35" s="52"/>
      <c r="X35" s="54" t="s">
        <v>48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36"/>
      <c r="BE35" s="35"/>
    </row>
    <row r="36" s="2" customFormat="1" ht="6.96" customHeight="1">
      <c r="A36" s="35"/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6"/>
      <c r="BE36" s="35"/>
    </row>
    <row r="37" s="2" customFormat="1" ht="14.4" customHeight="1">
      <c r="A37" s="35"/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6"/>
      <c r="BE37" s="35"/>
    </row>
    <row r="38" s="1" customFormat="1" ht="14.4" customHeight="1">
      <c r="B38" s="19"/>
      <c r="AR38" s="19"/>
    </row>
    <row r="39" s="1" customFormat="1" ht="14.4" customHeight="1">
      <c r="B39" s="19"/>
      <c r="AR39" s="19"/>
    </row>
    <row r="40" s="1" customFormat="1" ht="14.4" customHeight="1">
      <c r="B40" s="19"/>
      <c r="AR40" s="19"/>
    </row>
    <row r="41" s="1" customFormat="1" ht="14.4" customHeight="1">
      <c r="B41" s="19"/>
      <c r="AR41" s="19"/>
    </row>
    <row r="42" s="1" customFormat="1" ht="14.4" customHeight="1">
      <c r="B42" s="19"/>
      <c r="AR42" s="19"/>
    </row>
    <row r="43" s="1" customFormat="1" ht="14.4" customHeight="1">
      <c r="B43" s="19"/>
      <c r="AR43" s="19"/>
    </row>
    <row r="44" s="1" customFormat="1" ht="14.4" customHeight="1">
      <c r="B44" s="19"/>
      <c r="AR44" s="19"/>
    </row>
    <row r="45" s="1" customFormat="1" ht="14.4" customHeight="1">
      <c r="B45" s="19"/>
      <c r="AR45" s="19"/>
    </row>
    <row r="46" s="1" customFormat="1" ht="14.4" customHeight="1">
      <c r="B46" s="19"/>
      <c r="AR46" s="19"/>
    </row>
    <row r="47" s="1" customFormat="1" ht="14.4" customHeight="1">
      <c r="B47" s="19"/>
      <c r="AR47" s="19"/>
    </row>
    <row r="48" s="1" customFormat="1" ht="14.4" customHeight="1">
      <c r="B48" s="19"/>
      <c r="AR48" s="19"/>
    </row>
    <row r="49" s="2" customFormat="1" ht="14.4" customHeight="1">
      <c r="B49" s="57"/>
      <c r="D49" s="58" t="s">
        <v>49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50</v>
      </c>
      <c r="AI49" s="59"/>
      <c r="AJ49" s="59"/>
      <c r="AK49" s="59"/>
      <c r="AL49" s="59"/>
      <c r="AM49" s="59"/>
      <c r="AN49" s="59"/>
      <c r="AO49" s="59"/>
      <c r="AR49" s="57"/>
    </row>
    <row r="50">
      <c r="B50" s="19"/>
      <c r="AR50" s="19"/>
    </row>
    <row r="51">
      <c r="B51" s="19"/>
      <c r="AR51" s="19"/>
    </row>
    <row r="52">
      <c r="B52" s="19"/>
      <c r="AR52" s="19"/>
    </row>
    <row r="53">
      <c r="B53" s="19"/>
      <c r="AR53" s="19"/>
    </row>
    <row r="54">
      <c r="B54" s="19"/>
      <c r="AR54" s="19"/>
    </row>
    <row r="55">
      <c r="B55" s="19"/>
      <c r="AR55" s="19"/>
    </row>
    <row r="56">
      <c r="B56" s="19"/>
      <c r="AR56" s="19"/>
    </row>
    <row r="57">
      <c r="B57" s="19"/>
      <c r="AR57" s="19"/>
    </row>
    <row r="58">
      <c r="B58" s="19"/>
      <c r="AR58" s="19"/>
    </row>
    <row r="59">
      <c r="B59" s="19"/>
      <c r="AR59" s="19"/>
    </row>
    <row r="60" s="2" customFormat="1">
      <c r="A60" s="35"/>
      <c r="B60" s="36"/>
      <c r="C60" s="35"/>
      <c r="D60" s="60" t="s">
        <v>51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60" t="s">
        <v>52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60" t="s">
        <v>51</v>
      </c>
      <c r="AI60" s="38"/>
      <c r="AJ60" s="38"/>
      <c r="AK60" s="38"/>
      <c r="AL60" s="38"/>
      <c r="AM60" s="60" t="s">
        <v>52</v>
      </c>
      <c r="AN60" s="38"/>
      <c r="AO60" s="38"/>
      <c r="AP60" s="35"/>
      <c r="AQ60" s="35"/>
      <c r="AR60" s="36"/>
      <c r="BE60" s="35"/>
    </row>
    <row r="61">
      <c r="B61" s="19"/>
      <c r="AR61" s="19"/>
    </row>
    <row r="62">
      <c r="B62" s="19"/>
      <c r="AR62" s="19"/>
    </row>
    <row r="63">
      <c r="B63" s="19"/>
      <c r="AR63" s="19"/>
    </row>
    <row r="64" s="2" customFormat="1">
      <c r="A64" s="35"/>
      <c r="B64" s="36"/>
      <c r="C64" s="35"/>
      <c r="D64" s="58" t="s">
        <v>53</v>
      </c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58" t="s">
        <v>54</v>
      </c>
      <c r="AI64" s="61"/>
      <c r="AJ64" s="61"/>
      <c r="AK64" s="61"/>
      <c r="AL64" s="61"/>
      <c r="AM64" s="61"/>
      <c r="AN64" s="61"/>
      <c r="AO64" s="61"/>
      <c r="AP64" s="35"/>
      <c r="AQ64" s="35"/>
      <c r="AR64" s="36"/>
      <c r="BE64" s="35"/>
    </row>
    <row r="65">
      <c r="B65" s="19"/>
      <c r="AR65" s="19"/>
    </row>
    <row r="66">
      <c r="B66" s="19"/>
      <c r="AR66" s="19"/>
    </row>
    <row r="67">
      <c r="B67" s="19"/>
      <c r="AR67" s="19"/>
    </row>
    <row r="68">
      <c r="B68" s="19"/>
      <c r="AR68" s="19"/>
    </row>
    <row r="69">
      <c r="B69" s="19"/>
      <c r="AR69" s="19"/>
    </row>
    <row r="70">
      <c r="B70" s="19"/>
      <c r="AR70" s="19"/>
    </row>
    <row r="71">
      <c r="B71" s="19"/>
      <c r="AR71" s="19"/>
    </row>
    <row r="72">
      <c r="B72" s="19"/>
      <c r="AR72" s="19"/>
    </row>
    <row r="73">
      <c r="B73" s="19"/>
      <c r="AR73" s="19"/>
    </row>
    <row r="74">
      <c r="B74" s="19"/>
      <c r="AR74" s="19"/>
    </row>
    <row r="75" s="2" customFormat="1">
      <c r="A75" s="35"/>
      <c r="B75" s="36"/>
      <c r="C75" s="35"/>
      <c r="D75" s="60" t="s">
        <v>51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60" t="s">
        <v>52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60" t="s">
        <v>51</v>
      </c>
      <c r="AI75" s="38"/>
      <c r="AJ75" s="38"/>
      <c r="AK75" s="38"/>
      <c r="AL75" s="38"/>
      <c r="AM75" s="60" t="s">
        <v>52</v>
      </c>
      <c r="AN75" s="38"/>
      <c r="AO75" s="38"/>
      <c r="AP75" s="35"/>
      <c r="AQ75" s="35"/>
      <c r="AR75" s="36"/>
      <c r="BE75" s="35"/>
    </row>
    <row r="76" s="2" customFormat="1">
      <c r="A76" s="35"/>
      <c r="B76" s="36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6"/>
      <c r="BE76" s="35"/>
    </row>
    <row r="77" s="2" customFormat="1" ht="6.96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36"/>
      <c r="BE77" s="35"/>
    </row>
    <row r="8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36"/>
      <c r="BE81" s="35"/>
    </row>
    <row r="82" s="2" customFormat="1" ht="24.96" customHeight="1">
      <c r="A82" s="35"/>
      <c r="B82" s="36"/>
      <c r="C82" s="20" t="s">
        <v>55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6"/>
      <c r="BE82" s="35"/>
    </row>
    <row r="83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6"/>
      <c r="BE83" s="35"/>
    </row>
    <row r="84" s="4" customFormat="1" ht="12" customHeight="1">
      <c r="A84" s="4"/>
      <c r="B84" s="66"/>
      <c r="C84" s="29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20240208_1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6"/>
      <c r="BE84" s="4"/>
    </row>
    <row r="85" s="5" customFormat="1" ht="36.96" customHeight="1">
      <c r="A85" s="5"/>
      <c r="B85" s="67"/>
      <c r="C85" s="68" t="s">
        <v>15</v>
      </c>
      <c r="D85" s="5"/>
      <c r="E85" s="5"/>
      <c r="F85" s="5"/>
      <c r="G85" s="5"/>
      <c r="H85" s="5"/>
      <c r="I85" s="5"/>
      <c r="J85" s="5"/>
      <c r="K85" s="5"/>
      <c r="L85" s="69" t="str">
        <f>K6</f>
        <v>Spracovateľská prevádzka spoločnosti JOLI s.r.o.-technológia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7"/>
      <c r="BE85" s="5"/>
    </row>
    <row r="86" s="2" customFormat="1" ht="6.96" customHeight="1">
      <c r="A86" s="35"/>
      <c r="B86" s="36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6"/>
      <c r="BE86" s="35"/>
    </row>
    <row r="87" s="2" customFormat="1" ht="12" customHeight="1">
      <c r="A87" s="35"/>
      <c r="B87" s="36"/>
      <c r="C87" s="29" t="s">
        <v>19</v>
      </c>
      <c r="D87" s="35"/>
      <c r="E87" s="35"/>
      <c r="F87" s="35"/>
      <c r="G87" s="35"/>
      <c r="H87" s="35"/>
      <c r="I87" s="35"/>
      <c r="J87" s="35"/>
      <c r="K87" s="35"/>
      <c r="L87" s="70" t="str">
        <f>IF(K8="","",K8)</f>
        <v>Diakovce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9" t="s">
        <v>21</v>
      </c>
      <c r="AJ87" s="35"/>
      <c r="AK87" s="35"/>
      <c r="AL87" s="35"/>
      <c r="AM87" s="71" t="str">
        <f>IF(AN8= "","",AN8)</f>
        <v>12. 2. 2024</v>
      </c>
      <c r="AN87" s="71"/>
      <c r="AO87" s="35"/>
      <c r="AP87" s="35"/>
      <c r="AQ87" s="35"/>
      <c r="AR87" s="36"/>
      <c r="BE87" s="35"/>
    </row>
    <row r="88" s="2" customFormat="1" ht="6.96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E88" s="35"/>
    </row>
    <row r="89" s="2" customFormat="1" ht="25.65" customHeight="1">
      <c r="A89" s="35"/>
      <c r="B89" s="36"/>
      <c r="C89" s="29" t="s">
        <v>23</v>
      </c>
      <c r="D89" s="35"/>
      <c r="E89" s="35"/>
      <c r="F89" s="35"/>
      <c r="G89" s="35"/>
      <c r="H89" s="35"/>
      <c r="I89" s="35"/>
      <c r="J89" s="35"/>
      <c r="K89" s="35"/>
      <c r="L89" s="4" t="str">
        <f>IF(E11= "","",E11)</f>
        <v>JOLI s.r.o., Dolnomajerská 1235/8, Sereď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9" t="s">
        <v>29</v>
      </c>
      <c r="AJ89" s="35"/>
      <c r="AK89" s="35"/>
      <c r="AL89" s="35"/>
      <c r="AM89" s="72" t="str">
        <f>IF(E17="","",E17)</f>
        <v>Ing. arch. Gellért Ostrozánsky</v>
      </c>
      <c r="AN89" s="4"/>
      <c r="AO89" s="4"/>
      <c r="AP89" s="4"/>
      <c r="AQ89" s="35"/>
      <c r="AR89" s="36"/>
      <c r="AS89" s="73" t="s">
        <v>56</v>
      </c>
      <c r="AT89" s="74"/>
      <c r="AU89" s="75"/>
      <c r="AV89" s="75"/>
      <c r="AW89" s="75"/>
      <c r="AX89" s="75"/>
      <c r="AY89" s="75"/>
      <c r="AZ89" s="75"/>
      <c r="BA89" s="75"/>
      <c r="BB89" s="75"/>
      <c r="BC89" s="75"/>
      <c r="BD89" s="76"/>
      <c r="BE89" s="35"/>
    </row>
    <row r="90" s="2" customFormat="1" ht="15.15" customHeight="1">
      <c r="A90" s="35"/>
      <c r="B90" s="36"/>
      <c r="C90" s="29" t="s">
        <v>27</v>
      </c>
      <c r="D90" s="35"/>
      <c r="E90" s="35"/>
      <c r="F90" s="35"/>
      <c r="G90" s="35"/>
      <c r="H90" s="35"/>
      <c r="I90" s="35"/>
      <c r="J90" s="35"/>
      <c r="K90" s="35"/>
      <c r="L90" s="4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9" t="s">
        <v>32</v>
      </c>
      <c r="AJ90" s="35"/>
      <c r="AK90" s="35"/>
      <c r="AL90" s="35"/>
      <c r="AM90" s="72" t="str">
        <f>IF(E20="","",E20)</f>
        <v>Ing. Natália Voltmannová</v>
      </c>
      <c r="AN90" s="4"/>
      <c r="AO90" s="4"/>
      <c r="AP90" s="4"/>
      <c r="AQ90" s="35"/>
      <c r="AR90" s="36"/>
      <c r="AS90" s="77"/>
      <c r="AT90" s="78"/>
      <c r="AU90" s="79"/>
      <c r="AV90" s="79"/>
      <c r="AW90" s="79"/>
      <c r="AX90" s="79"/>
      <c r="AY90" s="79"/>
      <c r="AZ90" s="79"/>
      <c r="BA90" s="79"/>
      <c r="BB90" s="79"/>
      <c r="BC90" s="79"/>
      <c r="BD90" s="80"/>
      <c r="BE90" s="35"/>
    </row>
    <row r="91" s="2" customFormat="1" ht="10.8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6"/>
      <c r="AS91" s="77"/>
      <c r="AT91" s="78"/>
      <c r="AU91" s="79"/>
      <c r="AV91" s="79"/>
      <c r="AW91" s="79"/>
      <c r="AX91" s="79"/>
      <c r="AY91" s="79"/>
      <c r="AZ91" s="79"/>
      <c r="BA91" s="79"/>
      <c r="BB91" s="79"/>
      <c r="BC91" s="79"/>
      <c r="BD91" s="80"/>
      <c r="BE91" s="35"/>
    </row>
    <row r="92" s="2" customFormat="1" ht="29.28" customHeight="1">
      <c r="A92" s="35"/>
      <c r="B92" s="36"/>
      <c r="C92" s="81" t="s">
        <v>57</v>
      </c>
      <c r="D92" s="82"/>
      <c r="E92" s="82"/>
      <c r="F92" s="82"/>
      <c r="G92" s="82"/>
      <c r="H92" s="83"/>
      <c r="I92" s="84" t="s">
        <v>58</v>
      </c>
      <c r="J92" s="82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5" t="s">
        <v>59</v>
      </c>
      <c r="AH92" s="82"/>
      <c r="AI92" s="82"/>
      <c r="AJ92" s="82"/>
      <c r="AK92" s="82"/>
      <c r="AL92" s="82"/>
      <c r="AM92" s="82"/>
      <c r="AN92" s="84" t="s">
        <v>60</v>
      </c>
      <c r="AO92" s="82"/>
      <c r="AP92" s="86"/>
      <c r="AQ92" s="87" t="s">
        <v>61</v>
      </c>
      <c r="AR92" s="36"/>
      <c r="AS92" s="88" t="s">
        <v>62</v>
      </c>
      <c r="AT92" s="89" t="s">
        <v>63</v>
      </c>
      <c r="AU92" s="89" t="s">
        <v>64</v>
      </c>
      <c r="AV92" s="89" t="s">
        <v>65</v>
      </c>
      <c r="AW92" s="89" t="s">
        <v>66</v>
      </c>
      <c r="AX92" s="89" t="s">
        <v>67</v>
      </c>
      <c r="AY92" s="89" t="s">
        <v>68</v>
      </c>
      <c r="AZ92" s="89" t="s">
        <v>69</v>
      </c>
      <c r="BA92" s="89" t="s">
        <v>70</v>
      </c>
      <c r="BB92" s="89" t="s">
        <v>71</v>
      </c>
      <c r="BC92" s="89" t="s">
        <v>72</v>
      </c>
      <c r="BD92" s="90" t="s">
        <v>73</v>
      </c>
      <c r="BE92" s="35"/>
    </row>
    <row r="93" s="2" customFormat="1" ht="10.8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91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3"/>
      <c r="BE93" s="35"/>
    </row>
    <row r="94" s="6" customFormat="1" ht="32.4" customHeight="1">
      <c r="A94" s="6"/>
      <c r="B94" s="94"/>
      <c r="C94" s="95" t="s">
        <v>74</v>
      </c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7">
        <f>ROUND(AG95,2)</f>
        <v>0</v>
      </c>
      <c r="AH94" s="97"/>
      <c r="AI94" s="97"/>
      <c r="AJ94" s="97"/>
      <c r="AK94" s="97"/>
      <c r="AL94" s="97"/>
      <c r="AM94" s="97"/>
      <c r="AN94" s="98">
        <f>SUM(AG94,AT94)</f>
        <v>0</v>
      </c>
      <c r="AO94" s="98"/>
      <c r="AP94" s="98"/>
      <c r="AQ94" s="99" t="s">
        <v>1</v>
      </c>
      <c r="AR94" s="94"/>
      <c r="AS94" s="100">
        <f>ROUND(AS95,2)</f>
        <v>0</v>
      </c>
      <c r="AT94" s="101">
        <f>ROUND(SUM(AV94:AW94),2)</f>
        <v>0</v>
      </c>
      <c r="AU94" s="102">
        <f>ROUND(AU95,5)</f>
        <v>0</v>
      </c>
      <c r="AV94" s="101">
        <f>ROUND(AZ94*L29,2)</f>
        <v>0</v>
      </c>
      <c r="AW94" s="101">
        <f>ROUND(BA94*L30,2)</f>
        <v>0</v>
      </c>
      <c r="AX94" s="101">
        <f>ROUND(BB94*L29,2)</f>
        <v>0</v>
      </c>
      <c r="AY94" s="101">
        <f>ROUND(BC94*L30,2)</f>
        <v>0</v>
      </c>
      <c r="AZ94" s="101">
        <f>ROUND(AZ95,2)</f>
        <v>0</v>
      </c>
      <c r="BA94" s="101">
        <f>ROUND(BA95,2)</f>
        <v>0</v>
      </c>
      <c r="BB94" s="101">
        <f>ROUND(BB95,2)</f>
        <v>0</v>
      </c>
      <c r="BC94" s="101">
        <f>ROUND(BC95,2)</f>
        <v>0</v>
      </c>
      <c r="BD94" s="103">
        <f>ROUND(BD95,2)</f>
        <v>0</v>
      </c>
      <c r="BE94" s="6"/>
      <c r="BS94" s="104" t="s">
        <v>75</v>
      </c>
      <c r="BT94" s="104" t="s">
        <v>76</v>
      </c>
      <c r="BU94" s="105" t="s">
        <v>77</v>
      </c>
      <c r="BV94" s="104" t="s">
        <v>78</v>
      </c>
      <c r="BW94" s="104" t="s">
        <v>4</v>
      </c>
      <c r="BX94" s="104" t="s">
        <v>79</v>
      </c>
      <c r="CL94" s="104" t="s">
        <v>1</v>
      </c>
    </row>
    <row r="95" s="7" customFormat="1" ht="24.75" customHeight="1">
      <c r="A95" s="7"/>
      <c r="B95" s="106"/>
      <c r="C95" s="107"/>
      <c r="D95" s="108" t="s">
        <v>80</v>
      </c>
      <c r="E95" s="108"/>
      <c r="F95" s="108"/>
      <c r="G95" s="108"/>
      <c r="H95" s="108"/>
      <c r="I95" s="109"/>
      <c r="J95" s="108" t="s">
        <v>81</v>
      </c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10">
        <f>ROUND(AG96+SUM(AG97:AG99)+AG103+AG104,2)</f>
        <v>0</v>
      </c>
      <c r="AH95" s="109"/>
      <c r="AI95" s="109"/>
      <c r="AJ95" s="109"/>
      <c r="AK95" s="109"/>
      <c r="AL95" s="109"/>
      <c r="AM95" s="109"/>
      <c r="AN95" s="111">
        <f>SUM(AG95,AT95)</f>
        <v>0</v>
      </c>
      <c r="AO95" s="109"/>
      <c r="AP95" s="109"/>
      <c r="AQ95" s="112" t="s">
        <v>82</v>
      </c>
      <c r="AR95" s="106"/>
      <c r="AS95" s="113">
        <f>ROUND(AS96+SUM(AS97:AS99)+AS103+AS104,2)</f>
        <v>0</v>
      </c>
      <c r="AT95" s="114">
        <f>ROUND(SUM(AV95:AW95),2)</f>
        <v>0</v>
      </c>
      <c r="AU95" s="115">
        <f>ROUND(AU96+SUM(AU97:AU99)+AU103+AU104,5)</f>
        <v>0</v>
      </c>
      <c r="AV95" s="114">
        <f>ROUND(AZ95*L29,2)</f>
        <v>0</v>
      </c>
      <c r="AW95" s="114">
        <f>ROUND(BA95*L30,2)</f>
        <v>0</v>
      </c>
      <c r="AX95" s="114">
        <f>ROUND(BB95*L29,2)</f>
        <v>0</v>
      </c>
      <c r="AY95" s="114">
        <f>ROUND(BC95*L30,2)</f>
        <v>0</v>
      </c>
      <c r="AZ95" s="114">
        <f>ROUND(AZ96+SUM(AZ97:AZ99)+AZ103+AZ104,2)</f>
        <v>0</v>
      </c>
      <c r="BA95" s="114">
        <f>ROUND(BA96+SUM(BA97:BA99)+BA103+BA104,2)</f>
        <v>0</v>
      </c>
      <c r="BB95" s="114">
        <f>ROUND(BB96+SUM(BB97:BB99)+BB103+BB104,2)</f>
        <v>0</v>
      </c>
      <c r="BC95" s="114">
        <f>ROUND(BC96+SUM(BC97:BC99)+BC103+BC104,2)</f>
        <v>0</v>
      </c>
      <c r="BD95" s="116">
        <f>ROUND(BD96+SUM(BD97:BD99)+BD103+BD104,2)</f>
        <v>0</v>
      </c>
      <c r="BE95" s="7"/>
      <c r="BS95" s="117" t="s">
        <v>75</v>
      </c>
      <c r="BT95" s="117" t="s">
        <v>83</v>
      </c>
      <c r="BU95" s="117" t="s">
        <v>77</v>
      </c>
      <c r="BV95" s="117" t="s">
        <v>78</v>
      </c>
      <c r="BW95" s="117" t="s">
        <v>84</v>
      </c>
      <c r="BX95" s="117" t="s">
        <v>4</v>
      </c>
      <c r="CL95" s="117" t="s">
        <v>1</v>
      </c>
      <c r="CM95" s="117" t="s">
        <v>76</v>
      </c>
    </row>
    <row r="96" s="4" customFormat="1" ht="23.25" customHeight="1">
      <c r="A96" s="118" t="s">
        <v>85</v>
      </c>
      <c r="B96" s="66"/>
      <c r="C96" s="10"/>
      <c r="D96" s="10"/>
      <c r="E96" s="119" t="s">
        <v>86</v>
      </c>
      <c r="F96" s="119"/>
      <c r="G96" s="119"/>
      <c r="H96" s="119"/>
      <c r="I96" s="119"/>
      <c r="J96" s="10"/>
      <c r="K96" s="119" t="s">
        <v>87</v>
      </c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20">
        <f>'20220301_z - SO-01 Časť Z...'!J32</f>
        <v>0</v>
      </c>
      <c r="AH96" s="10"/>
      <c r="AI96" s="10"/>
      <c r="AJ96" s="10"/>
      <c r="AK96" s="10"/>
      <c r="AL96" s="10"/>
      <c r="AM96" s="10"/>
      <c r="AN96" s="120">
        <f>SUM(AG96,AT96)</f>
        <v>0</v>
      </c>
      <c r="AO96" s="10"/>
      <c r="AP96" s="10"/>
      <c r="AQ96" s="121" t="s">
        <v>88</v>
      </c>
      <c r="AR96" s="66"/>
      <c r="AS96" s="122">
        <v>0</v>
      </c>
      <c r="AT96" s="123">
        <f>ROUND(SUM(AV96:AW96),2)</f>
        <v>0</v>
      </c>
      <c r="AU96" s="124">
        <f>'20220301_z - SO-01 Časť Z...'!P127</f>
        <v>0</v>
      </c>
      <c r="AV96" s="123">
        <f>'20220301_z - SO-01 Časť Z...'!J35</f>
        <v>0</v>
      </c>
      <c r="AW96" s="123">
        <f>'20220301_z - SO-01 Časť Z...'!J36</f>
        <v>0</v>
      </c>
      <c r="AX96" s="123">
        <f>'20220301_z - SO-01 Časť Z...'!J37</f>
        <v>0</v>
      </c>
      <c r="AY96" s="123">
        <f>'20220301_z - SO-01 Časť Z...'!J38</f>
        <v>0</v>
      </c>
      <c r="AZ96" s="123">
        <f>'20220301_z - SO-01 Časť Z...'!F35</f>
        <v>0</v>
      </c>
      <c r="BA96" s="123">
        <f>'20220301_z - SO-01 Časť Z...'!F36</f>
        <v>0</v>
      </c>
      <c r="BB96" s="123">
        <f>'20220301_z - SO-01 Časť Z...'!F37</f>
        <v>0</v>
      </c>
      <c r="BC96" s="123">
        <f>'20220301_z - SO-01 Časť Z...'!F38</f>
        <v>0</v>
      </c>
      <c r="BD96" s="125">
        <f>'20220301_z - SO-01 Časť Z...'!F39</f>
        <v>0</v>
      </c>
      <c r="BE96" s="4"/>
      <c r="BT96" s="24" t="s">
        <v>89</v>
      </c>
      <c r="BV96" s="24" t="s">
        <v>78</v>
      </c>
      <c r="BW96" s="24" t="s">
        <v>90</v>
      </c>
      <c r="BX96" s="24" t="s">
        <v>84</v>
      </c>
      <c r="CL96" s="24" t="s">
        <v>1</v>
      </c>
    </row>
    <row r="97" s="4" customFormat="1" ht="23.25" customHeight="1">
      <c r="A97" s="118" t="s">
        <v>85</v>
      </c>
      <c r="B97" s="66"/>
      <c r="C97" s="10"/>
      <c r="D97" s="10"/>
      <c r="E97" s="119" t="s">
        <v>91</v>
      </c>
      <c r="F97" s="119"/>
      <c r="G97" s="119"/>
      <c r="H97" s="119"/>
      <c r="I97" s="119"/>
      <c r="J97" s="10"/>
      <c r="K97" s="119" t="s">
        <v>92</v>
      </c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20">
        <f>'20220301_v - SO-01 Časť V...'!J32</f>
        <v>0</v>
      </c>
      <c r="AH97" s="10"/>
      <c r="AI97" s="10"/>
      <c r="AJ97" s="10"/>
      <c r="AK97" s="10"/>
      <c r="AL97" s="10"/>
      <c r="AM97" s="10"/>
      <c r="AN97" s="120">
        <f>SUM(AG97,AT97)</f>
        <v>0</v>
      </c>
      <c r="AO97" s="10"/>
      <c r="AP97" s="10"/>
      <c r="AQ97" s="121" t="s">
        <v>88</v>
      </c>
      <c r="AR97" s="66"/>
      <c r="AS97" s="122">
        <v>0</v>
      </c>
      <c r="AT97" s="123">
        <f>ROUND(SUM(AV97:AW97),2)</f>
        <v>0</v>
      </c>
      <c r="AU97" s="124">
        <f>'20220301_v - SO-01 Časť V...'!P130</f>
        <v>0</v>
      </c>
      <c r="AV97" s="123">
        <f>'20220301_v - SO-01 Časť V...'!J35</f>
        <v>0</v>
      </c>
      <c r="AW97" s="123">
        <f>'20220301_v - SO-01 Časť V...'!J36</f>
        <v>0</v>
      </c>
      <c r="AX97" s="123">
        <f>'20220301_v - SO-01 Časť V...'!J37</f>
        <v>0</v>
      </c>
      <c r="AY97" s="123">
        <f>'20220301_v - SO-01 Časť V...'!J38</f>
        <v>0</v>
      </c>
      <c r="AZ97" s="123">
        <f>'20220301_v - SO-01 Časť V...'!F35</f>
        <v>0</v>
      </c>
      <c r="BA97" s="123">
        <f>'20220301_v - SO-01 Časť V...'!F36</f>
        <v>0</v>
      </c>
      <c r="BB97" s="123">
        <f>'20220301_v - SO-01 Časť V...'!F37</f>
        <v>0</v>
      </c>
      <c r="BC97" s="123">
        <f>'20220301_v - SO-01 Časť V...'!F38</f>
        <v>0</v>
      </c>
      <c r="BD97" s="125">
        <f>'20220301_v - SO-01 Časť V...'!F39</f>
        <v>0</v>
      </c>
      <c r="BE97" s="4"/>
      <c r="BT97" s="24" t="s">
        <v>89</v>
      </c>
      <c r="BV97" s="24" t="s">
        <v>78</v>
      </c>
      <c r="BW97" s="24" t="s">
        <v>93</v>
      </c>
      <c r="BX97" s="24" t="s">
        <v>84</v>
      </c>
      <c r="CL97" s="24" t="s">
        <v>1</v>
      </c>
    </row>
    <row r="98" s="4" customFormat="1" ht="23.25" customHeight="1">
      <c r="A98" s="118" t="s">
        <v>85</v>
      </c>
      <c r="B98" s="66"/>
      <c r="C98" s="10"/>
      <c r="D98" s="10"/>
      <c r="E98" s="119" t="s">
        <v>94</v>
      </c>
      <c r="F98" s="119"/>
      <c r="G98" s="119"/>
      <c r="H98" s="119"/>
      <c r="I98" s="119"/>
      <c r="J98" s="10"/>
      <c r="K98" s="119" t="s">
        <v>95</v>
      </c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20">
        <f>'20220301_p - SO-01 Časť P...'!J32</f>
        <v>0</v>
      </c>
      <c r="AH98" s="10"/>
      <c r="AI98" s="10"/>
      <c r="AJ98" s="10"/>
      <c r="AK98" s="10"/>
      <c r="AL98" s="10"/>
      <c r="AM98" s="10"/>
      <c r="AN98" s="120">
        <f>SUM(AG98,AT98)</f>
        <v>0</v>
      </c>
      <c r="AO98" s="10"/>
      <c r="AP98" s="10"/>
      <c r="AQ98" s="121" t="s">
        <v>88</v>
      </c>
      <c r="AR98" s="66"/>
      <c r="AS98" s="122">
        <v>0</v>
      </c>
      <c r="AT98" s="123">
        <f>ROUND(SUM(AV98:AW98),2)</f>
        <v>0</v>
      </c>
      <c r="AU98" s="124">
        <f>'20220301_p - SO-01 Časť P...'!P126</f>
        <v>0</v>
      </c>
      <c r="AV98" s="123">
        <f>'20220301_p - SO-01 Časť P...'!J35</f>
        <v>0</v>
      </c>
      <c r="AW98" s="123">
        <f>'20220301_p - SO-01 Časť P...'!J36</f>
        <v>0</v>
      </c>
      <c r="AX98" s="123">
        <f>'20220301_p - SO-01 Časť P...'!J37</f>
        <v>0</v>
      </c>
      <c r="AY98" s="123">
        <f>'20220301_p - SO-01 Časť P...'!J38</f>
        <v>0</v>
      </c>
      <c r="AZ98" s="123">
        <f>'20220301_p - SO-01 Časť P...'!F35</f>
        <v>0</v>
      </c>
      <c r="BA98" s="123">
        <f>'20220301_p - SO-01 Časť P...'!F36</f>
        <v>0</v>
      </c>
      <c r="BB98" s="123">
        <f>'20220301_p - SO-01 Časť P...'!F37</f>
        <v>0</v>
      </c>
      <c r="BC98" s="123">
        <f>'20220301_p - SO-01 Časť P...'!F38</f>
        <v>0</v>
      </c>
      <c r="BD98" s="125">
        <f>'20220301_p - SO-01 Časť P...'!F39</f>
        <v>0</v>
      </c>
      <c r="BE98" s="4"/>
      <c r="BT98" s="24" t="s">
        <v>89</v>
      </c>
      <c r="BV98" s="24" t="s">
        <v>78</v>
      </c>
      <c r="BW98" s="24" t="s">
        <v>96</v>
      </c>
      <c r="BX98" s="24" t="s">
        <v>84</v>
      </c>
      <c r="CL98" s="24" t="s">
        <v>1</v>
      </c>
    </row>
    <row r="99" s="4" customFormat="1" ht="23.25" customHeight="1">
      <c r="A99" s="4"/>
      <c r="B99" s="66"/>
      <c r="C99" s="10"/>
      <c r="D99" s="10"/>
      <c r="E99" s="119" t="s">
        <v>97</v>
      </c>
      <c r="F99" s="119"/>
      <c r="G99" s="119"/>
      <c r="H99" s="119"/>
      <c r="I99" s="119"/>
      <c r="J99" s="10"/>
      <c r="K99" s="119" t="s">
        <v>98</v>
      </c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26">
        <f>ROUND(SUM(AG100:AG102),2)</f>
        <v>0</v>
      </c>
      <c r="AH99" s="10"/>
      <c r="AI99" s="10"/>
      <c r="AJ99" s="10"/>
      <c r="AK99" s="10"/>
      <c r="AL99" s="10"/>
      <c r="AM99" s="10"/>
      <c r="AN99" s="120">
        <f>SUM(AG99,AT99)</f>
        <v>0</v>
      </c>
      <c r="AO99" s="10"/>
      <c r="AP99" s="10"/>
      <c r="AQ99" s="121" t="s">
        <v>88</v>
      </c>
      <c r="AR99" s="66"/>
      <c r="AS99" s="122">
        <f>ROUND(SUM(AS100:AS102),2)</f>
        <v>0</v>
      </c>
      <c r="AT99" s="123">
        <f>ROUND(SUM(AV99:AW99),2)</f>
        <v>0</v>
      </c>
      <c r="AU99" s="124">
        <f>ROUND(SUM(AU100:AU102),5)</f>
        <v>0</v>
      </c>
      <c r="AV99" s="123">
        <f>ROUND(AZ99*L29,2)</f>
        <v>0</v>
      </c>
      <c r="AW99" s="123">
        <f>ROUND(BA99*L30,2)</f>
        <v>0</v>
      </c>
      <c r="AX99" s="123">
        <f>ROUND(BB99*L29,2)</f>
        <v>0</v>
      </c>
      <c r="AY99" s="123">
        <f>ROUND(BC99*L30,2)</f>
        <v>0</v>
      </c>
      <c r="AZ99" s="123">
        <f>ROUND(SUM(AZ100:AZ102),2)</f>
        <v>0</v>
      </c>
      <c r="BA99" s="123">
        <f>ROUND(SUM(BA100:BA102),2)</f>
        <v>0</v>
      </c>
      <c r="BB99" s="123">
        <f>ROUND(SUM(BB100:BB102),2)</f>
        <v>0</v>
      </c>
      <c r="BC99" s="123">
        <f>ROUND(SUM(BC100:BC102),2)</f>
        <v>0</v>
      </c>
      <c r="BD99" s="125">
        <f>ROUND(SUM(BD100:BD102),2)</f>
        <v>0</v>
      </c>
      <c r="BE99" s="4"/>
      <c r="BS99" s="24" t="s">
        <v>75</v>
      </c>
      <c r="BT99" s="24" t="s">
        <v>89</v>
      </c>
      <c r="BU99" s="24" t="s">
        <v>77</v>
      </c>
      <c r="BV99" s="24" t="s">
        <v>78</v>
      </c>
      <c r="BW99" s="24" t="s">
        <v>99</v>
      </c>
      <c r="BX99" s="24" t="s">
        <v>84</v>
      </c>
      <c r="CL99" s="24" t="s">
        <v>1</v>
      </c>
    </row>
    <row r="100" s="4" customFormat="1" ht="16.5" customHeight="1">
      <c r="A100" s="118" t="s">
        <v>85</v>
      </c>
      <c r="B100" s="66"/>
      <c r="C100" s="10"/>
      <c r="D100" s="10"/>
      <c r="E100" s="10"/>
      <c r="F100" s="119" t="s">
        <v>100</v>
      </c>
      <c r="G100" s="119"/>
      <c r="H100" s="119"/>
      <c r="I100" s="119"/>
      <c r="J100" s="119"/>
      <c r="K100" s="10"/>
      <c r="L100" s="119" t="s">
        <v>101</v>
      </c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20">
        <f>'01 - Areálové NN rozvody'!J34</f>
        <v>0</v>
      </c>
      <c r="AH100" s="10"/>
      <c r="AI100" s="10"/>
      <c r="AJ100" s="10"/>
      <c r="AK100" s="10"/>
      <c r="AL100" s="10"/>
      <c r="AM100" s="10"/>
      <c r="AN100" s="120">
        <f>SUM(AG100,AT100)</f>
        <v>0</v>
      </c>
      <c r="AO100" s="10"/>
      <c r="AP100" s="10"/>
      <c r="AQ100" s="121" t="s">
        <v>88</v>
      </c>
      <c r="AR100" s="66"/>
      <c r="AS100" s="122">
        <v>0</v>
      </c>
      <c r="AT100" s="123">
        <f>ROUND(SUM(AV100:AW100),2)</f>
        <v>0</v>
      </c>
      <c r="AU100" s="124">
        <f>'01 - Areálové NN rozvody'!P128</f>
        <v>0</v>
      </c>
      <c r="AV100" s="123">
        <f>'01 - Areálové NN rozvody'!J37</f>
        <v>0</v>
      </c>
      <c r="AW100" s="123">
        <f>'01 - Areálové NN rozvody'!J38</f>
        <v>0</v>
      </c>
      <c r="AX100" s="123">
        <f>'01 - Areálové NN rozvody'!J39</f>
        <v>0</v>
      </c>
      <c r="AY100" s="123">
        <f>'01 - Areálové NN rozvody'!J40</f>
        <v>0</v>
      </c>
      <c r="AZ100" s="123">
        <f>'01 - Areálové NN rozvody'!F37</f>
        <v>0</v>
      </c>
      <c r="BA100" s="123">
        <f>'01 - Areálové NN rozvody'!F38</f>
        <v>0</v>
      </c>
      <c r="BB100" s="123">
        <f>'01 - Areálové NN rozvody'!F39</f>
        <v>0</v>
      </c>
      <c r="BC100" s="123">
        <f>'01 - Areálové NN rozvody'!F40</f>
        <v>0</v>
      </c>
      <c r="BD100" s="125">
        <f>'01 - Areálové NN rozvody'!F41</f>
        <v>0</v>
      </c>
      <c r="BE100" s="4"/>
      <c r="BT100" s="24" t="s">
        <v>102</v>
      </c>
      <c r="BV100" s="24" t="s">
        <v>78</v>
      </c>
      <c r="BW100" s="24" t="s">
        <v>103</v>
      </c>
      <c r="BX100" s="24" t="s">
        <v>99</v>
      </c>
      <c r="CL100" s="24" t="s">
        <v>1</v>
      </c>
    </row>
    <row r="101" s="4" customFormat="1" ht="16.5" customHeight="1">
      <c r="A101" s="118" t="s">
        <v>85</v>
      </c>
      <c r="B101" s="66"/>
      <c r="C101" s="10"/>
      <c r="D101" s="10"/>
      <c r="E101" s="10"/>
      <c r="F101" s="119" t="s">
        <v>104</v>
      </c>
      <c r="G101" s="119"/>
      <c r="H101" s="119"/>
      <c r="I101" s="119"/>
      <c r="J101" s="119"/>
      <c r="K101" s="10"/>
      <c r="L101" s="119" t="s">
        <v>105</v>
      </c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20">
        <f>'02 - Svetelná a zásuvková...'!J34</f>
        <v>0</v>
      </c>
      <c r="AH101" s="10"/>
      <c r="AI101" s="10"/>
      <c r="AJ101" s="10"/>
      <c r="AK101" s="10"/>
      <c r="AL101" s="10"/>
      <c r="AM101" s="10"/>
      <c r="AN101" s="120">
        <f>SUM(AG101,AT101)</f>
        <v>0</v>
      </c>
      <c r="AO101" s="10"/>
      <c r="AP101" s="10"/>
      <c r="AQ101" s="121" t="s">
        <v>88</v>
      </c>
      <c r="AR101" s="66"/>
      <c r="AS101" s="122">
        <v>0</v>
      </c>
      <c r="AT101" s="123">
        <f>ROUND(SUM(AV101:AW101),2)</f>
        <v>0</v>
      </c>
      <c r="AU101" s="124">
        <f>'02 - Svetelná a zásuvková...'!P128</f>
        <v>0</v>
      </c>
      <c r="AV101" s="123">
        <f>'02 - Svetelná a zásuvková...'!J37</f>
        <v>0</v>
      </c>
      <c r="AW101" s="123">
        <f>'02 - Svetelná a zásuvková...'!J38</f>
        <v>0</v>
      </c>
      <c r="AX101" s="123">
        <f>'02 - Svetelná a zásuvková...'!J39</f>
        <v>0</v>
      </c>
      <c r="AY101" s="123">
        <f>'02 - Svetelná a zásuvková...'!J40</f>
        <v>0</v>
      </c>
      <c r="AZ101" s="123">
        <f>'02 - Svetelná a zásuvková...'!F37</f>
        <v>0</v>
      </c>
      <c r="BA101" s="123">
        <f>'02 - Svetelná a zásuvková...'!F38</f>
        <v>0</v>
      </c>
      <c r="BB101" s="123">
        <f>'02 - Svetelná a zásuvková...'!F39</f>
        <v>0</v>
      </c>
      <c r="BC101" s="123">
        <f>'02 - Svetelná a zásuvková...'!F40</f>
        <v>0</v>
      </c>
      <c r="BD101" s="125">
        <f>'02 - Svetelná a zásuvková...'!F41</f>
        <v>0</v>
      </c>
      <c r="BE101" s="4"/>
      <c r="BT101" s="24" t="s">
        <v>102</v>
      </c>
      <c r="BV101" s="24" t="s">
        <v>78</v>
      </c>
      <c r="BW101" s="24" t="s">
        <v>106</v>
      </c>
      <c r="BX101" s="24" t="s">
        <v>99</v>
      </c>
      <c r="CL101" s="24" t="s">
        <v>1</v>
      </c>
    </row>
    <row r="102" s="4" customFormat="1" ht="16.5" customHeight="1">
      <c r="A102" s="118" t="s">
        <v>85</v>
      </c>
      <c r="B102" s="66"/>
      <c r="C102" s="10"/>
      <c r="D102" s="10"/>
      <c r="E102" s="10"/>
      <c r="F102" s="119" t="s">
        <v>107</v>
      </c>
      <c r="G102" s="119"/>
      <c r="H102" s="119"/>
      <c r="I102" s="119"/>
      <c r="J102" s="119"/>
      <c r="K102" s="10"/>
      <c r="L102" s="119" t="s">
        <v>108</v>
      </c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20">
        <f>'03 - Bleskozvod a uzemnenie'!J34</f>
        <v>0</v>
      </c>
      <c r="AH102" s="10"/>
      <c r="AI102" s="10"/>
      <c r="AJ102" s="10"/>
      <c r="AK102" s="10"/>
      <c r="AL102" s="10"/>
      <c r="AM102" s="10"/>
      <c r="AN102" s="120">
        <f>SUM(AG102,AT102)</f>
        <v>0</v>
      </c>
      <c r="AO102" s="10"/>
      <c r="AP102" s="10"/>
      <c r="AQ102" s="121" t="s">
        <v>88</v>
      </c>
      <c r="AR102" s="66"/>
      <c r="AS102" s="122">
        <v>0</v>
      </c>
      <c r="AT102" s="123">
        <f>ROUND(SUM(AV102:AW102),2)</f>
        <v>0</v>
      </c>
      <c r="AU102" s="124">
        <f>'03 - Bleskozvod a uzemnenie'!P128</f>
        <v>0</v>
      </c>
      <c r="AV102" s="123">
        <f>'03 - Bleskozvod a uzemnenie'!J37</f>
        <v>0</v>
      </c>
      <c r="AW102" s="123">
        <f>'03 - Bleskozvod a uzemnenie'!J38</f>
        <v>0</v>
      </c>
      <c r="AX102" s="123">
        <f>'03 - Bleskozvod a uzemnenie'!J39</f>
        <v>0</v>
      </c>
      <c r="AY102" s="123">
        <f>'03 - Bleskozvod a uzemnenie'!J40</f>
        <v>0</v>
      </c>
      <c r="AZ102" s="123">
        <f>'03 - Bleskozvod a uzemnenie'!F37</f>
        <v>0</v>
      </c>
      <c r="BA102" s="123">
        <f>'03 - Bleskozvod a uzemnenie'!F38</f>
        <v>0</v>
      </c>
      <c r="BB102" s="123">
        <f>'03 - Bleskozvod a uzemnenie'!F39</f>
        <v>0</v>
      </c>
      <c r="BC102" s="123">
        <f>'03 - Bleskozvod a uzemnenie'!F40</f>
        <v>0</v>
      </c>
      <c r="BD102" s="125">
        <f>'03 - Bleskozvod a uzemnenie'!F41</f>
        <v>0</v>
      </c>
      <c r="BE102" s="4"/>
      <c r="BT102" s="24" t="s">
        <v>102</v>
      </c>
      <c r="BV102" s="24" t="s">
        <v>78</v>
      </c>
      <c r="BW102" s="24" t="s">
        <v>109</v>
      </c>
      <c r="BX102" s="24" t="s">
        <v>99</v>
      </c>
      <c r="CL102" s="24" t="s">
        <v>1</v>
      </c>
    </row>
    <row r="103" s="4" customFormat="1" ht="23.25" customHeight="1">
      <c r="A103" s="118" t="s">
        <v>85</v>
      </c>
      <c r="B103" s="66"/>
      <c r="C103" s="10"/>
      <c r="D103" s="10"/>
      <c r="E103" s="119" t="s">
        <v>110</v>
      </c>
      <c r="F103" s="119"/>
      <c r="G103" s="119"/>
      <c r="H103" s="119"/>
      <c r="I103" s="119"/>
      <c r="J103" s="10"/>
      <c r="K103" s="119" t="s">
        <v>111</v>
      </c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20">
        <f>'20220301_01_v - SO-01 Čas...'!J32</f>
        <v>0</v>
      </c>
      <c r="AH103" s="10"/>
      <c r="AI103" s="10"/>
      <c r="AJ103" s="10"/>
      <c r="AK103" s="10"/>
      <c r="AL103" s="10"/>
      <c r="AM103" s="10"/>
      <c r="AN103" s="120">
        <f>SUM(AG103,AT103)</f>
        <v>0</v>
      </c>
      <c r="AO103" s="10"/>
      <c r="AP103" s="10"/>
      <c r="AQ103" s="121" t="s">
        <v>88</v>
      </c>
      <c r="AR103" s="66"/>
      <c r="AS103" s="122">
        <v>0</v>
      </c>
      <c r="AT103" s="123">
        <f>ROUND(SUM(AV103:AW103),2)</f>
        <v>0</v>
      </c>
      <c r="AU103" s="124">
        <f>'20220301_01_v - SO-01 Čas...'!P127</f>
        <v>0</v>
      </c>
      <c r="AV103" s="123">
        <f>'20220301_01_v - SO-01 Čas...'!J35</f>
        <v>0</v>
      </c>
      <c r="AW103" s="123">
        <f>'20220301_01_v - SO-01 Čas...'!J36</f>
        <v>0</v>
      </c>
      <c r="AX103" s="123">
        <f>'20220301_01_v - SO-01 Čas...'!J37</f>
        <v>0</v>
      </c>
      <c r="AY103" s="123">
        <f>'20220301_01_v - SO-01 Čas...'!J38</f>
        <v>0</v>
      </c>
      <c r="AZ103" s="123">
        <f>'20220301_01_v - SO-01 Čas...'!F35</f>
        <v>0</v>
      </c>
      <c r="BA103" s="123">
        <f>'20220301_01_v - SO-01 Čas...'!F36</f>
        <v>0</v>
      </c>
      <c r="BB103" s="123">
        <f>'20220301_01_v - SO-01 Čas...'!F37</f>
        <v>0</v>
      </c>
      <c r="BC103" s="123">
        <f>'20220301_01_v - SO-01 Čas...'!F38</f>
        <v>0</v>
      </c>
      <c r="BD103" s="125">
        <f>'20220301_01_v - SO-01 Čas...'!F39</f>
        <v>0</v>
      </c>
      <c r="BE103" s="4"/>
      <c r="BT103" s="24" t="s">
        <v>89</v>
      </c>
      <c r="BV103" s="24" t="s">
        <v>78</v>
      </c>
      <c r="BW103" s="24" t="s">
        <v>112</v>
      </c>
      <c r="BX103" s="24" t="s">
        <v>84</v>
      </c>
      <c r="CL103" s="24" t="s">
        <v>1</v>
      </c>
    </row>
    <row r="104" s="4" customFormat="1" ht="23.25" customHeight="1">
      <c r="A104" s="118" t="s">
        <v>85</v>
      </c>
      <c r="B104" s="66"/>
      <c r="C104" s="10"/>
      <c r="D104" s="10"/>
      <c r="E104" s="119" t="s">
        <v>113</v>
      </c>
      <c r="F104" s="119"/>
      <c r="G104" s="119"/>
      <c r="H104" s="119"/>
      <c r="I104" s="119"/>
      <c r="J104" s="10"/>
      <c r="K104" s="119" t="s">
        <v>114</v>
      </c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20">
        <f>'20220301_01_f - SO-01 Čas...'!J32</f>
        <v>0</v>
      </c>
      <c r="AH104" s="10"/>
      <c r="AI104" s="10"/>
      <c r="AJ104" s="10"/>
      <c r="AK104" s="10"/>
      <c r="AL104" s="10"/>
      <c r="AM104" s="10"/>
      <c r="AN104" s="120">
        <f>SUM(AG104,AT104)</f>
        <v>0</v>
      </c>
      <c r="AO104" s="10"/>
      <c r="AP104" s="10"/>
      <c r="AQ104" s="121" t="s">
        <v>88</v>
      </c>
      <c r="AR104" s="66"/>
      <c r="AS104" s="127">
        <v>0</v>
      </c>
      <c r="AT104" s="128">
        <f>ROUND(SUM(AV104:AW104),2)</f>
        <v>0</v>
      </c>
      <c r="AU104" s="129">
        <f>'20220301_01_f - SO-01 Čas...'!P120</f>
        <v>0</v>
      </c>
      <c r="AV104" s="128">
        <f>'20220301_01_f - SO-01 Čas...'!J35</f>
        <v>0</v>
      </c>
      <c r="AW104" s="128">
        <f>'20220301_01_f - SO-01 Čas...'!J36</f>
        <v>0</v>
      </c>
      <c r="AX104" s="128">
        <f>'20220301_01_f - SO-01 Čas...'!J37</f>
        <v>0</v>
      </c>
      <c r="AY104" s="128">
        <f>'20220301_01_f - SO-01 Čas...'!J38</f>
        <v>0</v>
      </c>
      <c r="AZ104" s="128">
        <f>'20220301_01_f - SO-01 Čas...'!F35</f>
        <v>0</v>
      </c>
      <c r="BA104" s="128">
        <f>'20220301_01_f - SO-01 Čas...'!F36</f>
        <v>0</v>
      </c>
      <c r="BB104" s="128">
        <f>'20220301_01_f - SO-01 Čas...'!F37</f>
        <v>0</v>
      </c>
      <c r="BC104" s="128">
        <f>'20220301_01_f - SO-01 Čas...'!F38</f>
        <v>0</v>
      </c>
      <c r="BD104" s="130">
        <f>'20220301_01_f - SO-01 Čas...'!F39</f>
        <v>0</v>
      </c>
      <c r="BE104" s="4"/>
      <c r="BT104" s="24" t="s">
        <v>89</v>
      </c>
      <c r="BV104" s="24" t="s">
        <v>78</v>
      </c>
      <c r="BW104" s="24" t="s">
        <v>115</v>
      </c>
      <c r="BX104" s="24" t="s">
        <v>84</v>
      </c>
      <c r="CL104" s="24" t="s">
        <v>1</v>
      </c>
    </row>
    <row r="105" s="2" customFormat="1" ht="30" customHeight="1">
      <c r="A105" s="35"/>
      <c r="B105" s="36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6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="2" customFormat="1" ht="6.96" customHeight="1">
      <c r="A106" s="35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63"/>
      <c r="AE106" s="63"/>
      <c r="AF106" s="63"/>
      <c r="AG106" s="63"/>
      <c r="AH106" s="63"/>
      <c r="AI106" s="63"/>
      <c r="AJ106" s="63"/>
      <c r="AK106" s="63"/>
      <c r="AL106" s="63"/>
      <c r="AM106" s="63"/>
      <c r="AN106" s="63"/>
      <c r="AO106" s="63"/>
      <c r="AP106" s="63"/>
      <c r="AQ106" s="63"/>
      <c r="AR106" s="36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</sheetData>
  <mergeCells count="78">
    <mergeCell ref="C92:G92"/>
    <mergeCell ref="D95:H95"/>
    <mergeCell ref="E99:I99"/>
    <mergeCell ref="E97:I97"/>
    <mergeCell ref="E98:I98"/>
    <mergeCell ref="E103:I103"/>
    <mergeCell ref="E104:I104"/>
    <mergeCell ref="E96:I96"/>
    <mergeCell ref="F101:J101"/>
    <mergeCell ref="F100:J100"/>
    <mergeCell ref="F102:J102"/>
    <mergeCell ref="I92:AF92"/>
    <mergeCell ref="J95:AF95"/>
    <mergeCell ref="K103:AF103"/>
    <mergeCell ref="K99:AF99"/>
    <mergeCell ref="K98:AF98"/>
    <mergeCell ref="K97:AF97"/>
    <mergeCell ref="K104:AF104"/>
    <mergeCell ref="K96:AF96"/>
    <mergeCell ref="L85:AO85"/>
    <mergeCell ref="L102:AF102"/>
    <mergeCell ref="L101:AF101"/>
    <mergeCell ref="L100:AF100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  <mergeCell ref="AG103:AM103"/>
    <mergeCell ref="AG102:AM102"/>
    <mergeCell ref="AG101:AM101"/>
    <mergeCell ref="AG100:AM100"/>
    <mergeCell ref="AG92:AM92"/>
    <mergeCell ref="AG99:AM99"/>
    <mergeCell ref="AG96:AM96"/>
    <mergeCell ref="AG95:AM95"/>
    <mergeCell ref="AG104:AM104"/>
    <mergeCell ref="AG98:AM98"/>
    <mergeCell ref="AG97:AM97"/>
    <mergeCell ref="AM87:AN87"/>
    <mergeCell ref="AM89:AP89"/>
    <mergeCell ref="AM90:AP90"/>
    <mergeCell ref="AN95:AP95"/>
    <mergeCell ref="AN102:AP102"/>
    <mergeCell ref="AN97:AP97"/>
    <mergeCell ref="AN92:AP92"/>
    <mergeCell ref="AN98:AP98"/>
    <mergeCell ref="AN103:AP103"/>
    <mergeCell ref="AN96:AP96"/>
    <mergeCell ref="AN104:AP104"/>
    <mergeCell ref="AN99:AP99"/>
    <mergeCell ref="AN101:AP101"/>
    <mergeCell ref="AN100:AP100"/>
    <mergeCell ref="AS89:AT91"/>
    <mergeCell ref="AN94:AP94"/>
  </mergeCells>
  <hyperlinks>
    <hyperlink ref="A96" location="'20220301_z - SO-01 Časť Z...'!C2" display="/"/>
    <hyperlink ref="A97" location="'20220301_v - SO-01 Časť V...'!C2" display="/"/>
    <hyperlink ref="A98" location="'20220301_p - SO-01 Časť P...'!C2" display="/"/>
    <hyperlink ref="A100" location="'01 - Areálové NN rozvody'!C2" display="/"/>
    <hyperlink ref="A101" location="'02 - Svetelná a zásuvková...'!C2" display="/"/>
    <hyperlink ref="A102" location="'03 - Bleskozvod a uzemnenie'!C2" display="/"/>
    <hyperlink ref="A103" location="'20220301_01_v - SO-01 Čas...'!C2" display="/"/>
    <hyperlink ref="A104" location="'20220301_01_f - SO-01 Čas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90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="1" customFormat="1" ht="24.96" customHeight="1">
      <c r="B4" s="19"/>
      <c r="D4" s="20" t="s">
        <v>116</v>
      </c>
      <c r="L4" s="19"/>
      <c r="M4" s="131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15</v>
      </c>
      <c r="L6" s="19"/>
    </row>
    <row r="7" s="1" customFormat="1" ht="16.5" customHeight="1">
      <c r="B7" s="19"/>
      <c r="E7" s="132" t="str">
        <f>'Rekapitulácia stavby'!K6</f>
        <v>Spracovateľská prevádzka spoločnosti JOLI s.r.o.-technológia</v>
      </c>
      <c r="F7" s="29"/>
      <c r="G7" s="29"/>
      <c r="H7" s="29"/>
      <c r="L7" s="19"/>
    </row>
    <row r="8" s="1" customFormat="1" ht="12" customHeight="1">
      <c r="B8" s="19"/>
      <c r="D8" s="29" t="s">
        <v>117</v>
      </c>
      <c r="L8" s="19"/>
    </row>
    <row r="9" s="2" customFormat="1" ht="16.5" customHeight="1">
      <c r="A9" s="35"/>
      <c r="B9" s="36"/>
      <c r="C9" s="35"/>
      <c r="D9" s="35"/>
      <c r="E9" s="132" t="s">
        <v>118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36"/>
      <c r="C10" s="35"/>
      <c r="D10" s="29" t="s">
        <v>119</v>
      </c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36"/>
      <c r="C11" s="35"/>
      <c r="D11" s="35"/>
      <c r="E11" s="69" t="s">
        <v>120</v>
      </c>
      <c r="F11" s="35"/>
      <c r="G11" s="35"/>
      <c r="H11" s="35"/>
      <c r="I11" s="35"/>
      <c r="J11" s="35"/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36"/>
      <c r="C12" s="35"/>
      <c r="D12" s="35"/>
      <c r="E12" s="35"/>
      <c r="F12" s="35"/>
      <c r="G12" s="35"/>
      <c r="H12" s="35"/>
      <c r="I12" s="35"/>
      <c r="J12" s="35"/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36"/>
      <c r="C13" s="35"/>
      <c r="D13" s="29" t="s">
        <v>17</v>
      </c>
      <c r="E13" s="35"/>
      <c r="F13" s="24" t="s">
        <v>1</v>
      </c>
      <c r="G13" s="35"/>
      <c r="H13" s="35"/>
      <c r="I13" s="29" t="s">
        <v>18</v>
      </c>
      <c r="J13" s="24" t="s">
        <v>1</v>
      </c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19</v>
      </c>
      <c r="E14" s="35"/>
      <c r="F14" s="24" t="s">
        <v>20</v>
      </c>
      <c r="G14" s="35"/>
      <c r="H14" s="35"/>
      <c r="I14" s="29" t="s">
        <v>21</v>
      </c>
      <c r="J14" s="71" t="str">
        <f>'Rekapitulácia stavby'!AN8</f>
        <v>12. 2. 2024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36"/>
      <c r="C15" s="35"/>
      <c r="D15" s="35"/>
      <c r="E15" s="35"/>
      <c r="F15" s="35"/>
      <c r="G15" s="35"/>
      <c r="H15" s="35"/>
      <c r="I15" s="35"/>
      <c r="J15" s="35"/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36"/>
      <c r="C16" s="35"/>
      <c r="D16" s="29" t="s">
        <v>23</v>
      </c>
      <c r="E16" s="35"/>
      <c r="F16" s="35"/>
      <c r="G16" s="35"/>
      <c r="H16" s="35"/>
      <c r="I16" s="29" t="s">
        <v>24</v>
      </c>
      <c r="J16" s="24" t="s">
        <v>1</v>
      </c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36"/>
      <c r="C17" s="35"/>
      <c r="D17" s="35"/>
      <c r="E17" s="24" t="s">
        <v>25</v>
      </c>
      <c r="F17" s="35"/>
      <c r="G17" s="35"/>
      <c r="H17" s="35"/>
      <c r="I17" s="29" t="s">
        <v>26</v>
      </c>
      <c r="J17" s="24" t="s">
        <v>1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36"/>
      <c r="C19" s="35"/>
      <c r="D19" s="29" t="s">
        <v>27</v>
      </c>
      <c r="E19" s="35"/>
      <c r="F19" s="35"/>
      <c r="G19" s="35"/>
      <c r="H19" s="35"/>
      <c r="I19" s="29" t="s">
        <v>24</v>
      </c>
      <c r="J19" s="30" t="str">
        <f>'Rekapitulácia stavby'!AN13</f>
        <v>Vyplň údaj</v>
      </c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36"/>
      <c r="C20" s="35"/>
      <c r="D20" s="35"/>
      <c r="E20" s="30" t="str">
        <f>'Rekapitulácia stavby'!E14</f>
        <v>Vyplň údaj</v>
      </c>
      <c r="F20" s="24"/>
      <c r="G20" s="24"/>
      <c r="H20" s="24"/>
      <c r="I20" s="29" t="s">
        <v>26</v>
      </c>
      <c r="J20" s="30" t="str">
        <f>'Rekapitulácia stavby'!AN14</f>
        <v>Vyplň údaj</v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36"/>
      <c r="C22" s="35"/>
      <c r="D22" s="29" t="s">
        <v>29</v>
      </c>
      <c r="E22" s="35"/>
      <c r="F22" s="35"/>
      <c r="G22" s="35"/>
      <c r="H22" s="35"/>
      <c r="I22" s="29" t="s">
        <v>24</v>
      </c>
      <c r="J22" s="24" t="s">
        <v>1</v>
      </c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36"/>
      <c r="C23" s="35"/>
      <c r="D23" s="35"/>
      <c r="E23" s="24" t="s">
        <v>121</v>
      </c>
      <c r="F23" s="35"/>
      <c r="G23" s="35"/>
      <c r="H23" s="35"/>
      <c r="I23" s="29" t="s">
        <v>26</v>
      </c>
      <c r="J23" s="24" t="s">
        <v>1</v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36"/>
      <c r="C25" s="35"/>
      <c r="D25" s="29" t="s">
        <v>32</v>
      </c>
      <c r="E25" s="35"/>
      <c r="F25" s="35"/>
      <c r="G25" s="35"/>
      <c r="H25" s="35"/>
      <c r="I25" s="29" t="s">
        <v>24</v>
      </c>
      <c r="J25" s="24" t="s">
        <v>1</v>
      </c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36"/>
      <c r="C26" s="35"/>
      <c r="D26" s="35"/>
      <c r="E26" s="24" t="s">
        <v>121</v>
      </c>
      <c r="F26" s="35"/>
      <c r="G26" s="35"/>
      <c r="H26" s="35"/>
      <c r="I26" s="29" t="s">
        <v>26</v>
      </c>
      <c r="J26" s="24" t="s">
        <v>1</v>
      </c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57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36"/>
      <c r="C28" s="35"/>
      <c r="D28" s="29" t="s">
        <v>34</v>
      </c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33"/>
      <c r="B29" s="134"/>
      <c r="C29" s="133"/>
      <c r="D29" s="133"/>
      <c r="E29" s="33" t="s">
        <v>1</v>
      </c>
      <c r="F29" s="33"/>
      <c r="G29" s="33"/>
      <c r="H29" s="33"/>
      <c r="I29" s="133"/>
      <c r="J29" s="133"/>
      <c r="K29" s="133"/>
      <c r="L29" s="135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</row>
    <row r="30" s="2" customFormat="1" ht="6.96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36"/>
      <c r="C31" s="35"/>
      <c r="D31" s="92"/>
      <c r="E31" s="92"/>
      <c r="F31" s="92"/>
      <c r="G31" s="92"/>
      <c r="H31" s="92"/>
      <c r="I31" s="92"/>
      <c r="J31" s="92"/>
      <c r="K31" s="92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36"/>
      <c r="C32" s="35"/>
      <c r="D32" s="136" t="s">
        <v>36</v>
      </c>
      <c r="E32" s="35"/>
      <c r="F32" s="35"/>
      <c r="G32" s="35"/>
      <c r="H32" s="35"/>
      <c r="I32" s="35"/>
      <c r="J32" s="98">
        <f>ROUND(J127, 2)</f>
        <v>0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35"/>
      <c r="F34" s="40" t="s">
        <v>38</v>
      </c>
      <c r="G34" s="35"/>
      <c r="H34" s="35"/>
      <c r="I34" s="40" t="s">
        <v>37</v>
      </c>
      <c r="J34" s="40" t="s">
        <v>39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36"/>
      <c r="C35" s="35"/>
      <c r="D35" s="137" t="s">
        <v>40</v>
      </c>
      <c r="E35" s="42" t="s">
        <v>41</v>
      </c>
      <c r="F35" s="138">
        <f>ROUND((SUM(BE127:BE233)),  2)</f>
        <v>0</v>
      </c>
      <c r="G35" s="139"/>
      <c r="H35" s="139"/>
      <c r="I35" s="140">
        <v>0.20000000000000001</v>
      </c>
      <c r="J35" s="138">
        <f>ROUND(((SUM(BE127:BE233))*I35),  2)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42" t="s">
        <v>42</v>
      </c>
      <c r="F36" s="138">
        <f>ROUND((SUM(BF127:BF233)),  2)</f>
        <v>0</v>
      </c>
      <c r="G36" s="139"/>
      <c r="H36" s="139"/>
      <c r="I36" s="140">
        <v>0.20000000000000001</v>
      </c>
      <c r="J36" s="138">
        <f>ROUND(((SUM(BF127:BF233))*I36),  2)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43</v>
      </c>
      <c r="F37" s="141">
        <f>ROUND((SUM(BG127:BG233)),  2)</f>
        <v>0</v>
      </c>
      <c r="G37" s="35"/>
      <c r="H37" s="35"/>
      <c r="I37" s="142">
        <v>0.20000000000000001</v>
      </c>
      <c r="J37" s="141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29" t="s">
        <v>44</v>
      </c>
      <c r="F38" s="141">
        <f>ROUND((SUM(BH127:BH233)),  2)</f>
        <v>0</v>
      </c>
      <c r="G38" s="35"/>
      <c r="H38" s="35"/>
      <c r="I38" s="142">
        <v>0.20000000000000001</v>
      </c>
      <c r="J38" s="141">
        <f>0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42" t="s">
        <v>45</v>
      </c>
      <c r="F39" s="138">
        <f>ROUND((SUM(BI127:BI233)),  2)</f>
        <v>0</v>
      </c>
      <c r="G39" s="139"/>
      <c r="H39" s="139"/>
      <c r="I39" s="140">
        <v>0</v>
      </c>
      <c r="J39" s="138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36"/>
      <c r="C41" s="143"/>
      <c r="D41" s="144" t="s">
        <v>46</v>
      </c>
      <c r="E41" s="83"/>
      <c r="F41" s="83"/>
      <c r="G41" s="145" t="s">
        <v>47</v>
      </c>
      <c r="H41" s="146" t="s">
        <v>48</v>
      </c>
      <c r="I41" s="83"/>
      <c r="J41" s="147">
        <f>SUM(J32:J39)</f>
        <v>0</v>
      </c>
      <c r="K41" s="148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49</v>
      </c>
      <c r="E50" s="59"/>
      <c r="F50" s="59"/>
      <c r="G50" s="58" t="s">
        <v>50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51</v>
      </c>
      <c r="E61" s="38"/>
      <c r="F61" s="149" t="s">
        <v>52</v>
      </c>
      <c r="G61" s="60" t="s">
        <v>51</v>
      </c>
      <c r="H61" s="38"/>
      <c r="I61" s="38"/>
      <c r="J61" s="150" t="s">
        <v>52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53</v>
      </c>
      <c r="E65" s="61"/>
      <c r="F65" s="61"/>
      <c r="G65" s="58" t="s">
        <v>54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51</v>
      </c>
      <c r="E76" s="38"/>
      <c r="F76" s="149" t="s">
        <v>52</v>
      </c>
      <c r="G76" s="60" t="s">
        <v>51</v>
      </c>
      <c r="H76" s="38"/>
      <c r="I76" s="38"/>
      <c r="J76" s="150" t="s">
        <v>52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122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5"/>
      <c r="D85" s="35"/>
      <c r="E85" s="132" t="str">
        <f>E7</f>
        <v>Spracovateľská prevádzka spoločnosti JOLI s.r.o.-technológia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1" customFormat="1" ht="12" customHeight="1">
      <c r="B86" s="19"/>
      <c r="C86" s="29" t="s">
        <v>117</v>
      </c>
      <c r="L86" s="19"/>
    </row>
    <row r="87" hidden="1" s="2" customFormat="1" ht="16.5" customHeight="1">
      <c r="A87" s="35"/>
      <c r="B87" s="36"/>
      <c r="C87" s="35"/>
      <c r="D87" s="35"/>
      <c r="E87" s="132" t="s">
        <v>118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12" customHeight="1">
      <c r="A88" s="35"/>
      <c r="B88" s="36"/>
      <c r="C88" s="29" t="s">
        <v>119</v>
      </c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6.5" customHeight="1">
      <c r="A89" s="35"/>
      <c r="B89" s="36"/>
      <c r="C89" s="35"/>
      <c r="D89" s="35"/>
      <c r="E89" s="69" t="str">
        <f>E11</f>
        <v>20220301_z - SO-01 Časť Zdravotechnika</v>
      </c>
      <c r="F89" s="35"/>
      <c r="G89" s="35"/>
      <c r="H89" s="35"/>
      <c r="I89" s="35"/>
      <c r="J89" s="35"/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2" customHeight="1">
      <c r="A91" s="35"/>
      <c r="B91" s="36"/>
      <c r="C91" s="29" t="s">
        <v>19</v>
      </c>
      <c r="D91" s="35"/>
      <c r="E91" s="35"/>
      <c r="F91" s="24" t="str">
        <f>F14</f>
        <v>Diakovce</v>
      </c>
      <c r="G91" s="35"/>
      <c r="H91" s="35"/>
      <c r="I91" s="29" t="s">
        <v>21</v>
      </c>
      <c r="J91" s="71" t="str">
        <f>IF(J14="","",J14)</f>
        <v>12. 2. 2024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6.96" customHeight="1">
      <c r="A92" s="35"/>
      <c r="B92" s="36"/>
      <c r="C92" s="35"/>
      <c r="D92" s="35"/>
      <c r="E92" s="35"/>
      <c r="F92" s="35"/>
      <c r="G92" s="35"/>
      <c r="H92" s="35"/>
      <c r="I92" s="35"/>
      <c r="J92" s="35"/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5.15" customHeight="1">
      <c r="A93" s="35"/>
      <c r="B93" s="36"/>
      <c r="C93" s="29" t="s">
        <v>23</v>
      </c>
      <c r="D93" s="35"/>
      <c r="E93" s="35"/>
      <c r="F93" s="24" t="str">
        <f>E17</f>
        <v>JOLI s.r.o., Dolnomajerská 1235/8, Sereď</v>
      </c>
      <c r="G93" s="35"/>
      <c r="H93" s="35"/>
      <c r="I93" s="29" t="s">
        <v>29</v>
      </c>
      <c r="J93" s="33" t="str">
        <f>E23</f>
        <v>Ing. Daniel Kiss</v>
      </c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15.15" customHeight="1">
      <c r="A94" s="35"/>
      <c r="B94" s="36"/>
      <c r="C94" s="29" t="s">
        <v>27</v>
      </c>
      <c r="D94" s="35"/>
      <c r="E94" s="35"/>
      <c r="F94" s="24" t="str">
        <f>IF(E20="","",E20)</f>
        <v>Vyplň údaj</v>
      </c>
      <c r="G94" s="35"/>
      <c r="H94" s="35"/>
      <c r="I94" s="29" t="s">
        <v>32</v>
      </c>
      <c r="J94" s="33" t="str">
        <f>E26</f>
        <v>Ing. Daniel Kiss</v>
      </c>
      <c r="K94" s="35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9.28" customHeight="1">
      <c r="A96" s="35"/>
      <c r="B96" s="36"/>
      <c r="C96" s="151" t="s">
        <v>123</v>
      </c>
      <c r="D96" s="143"/>
      <c r="E96" s="143"/>
      <c r="F96" s="143"/>
      <c r="G96" s="143"/>
      <c r="H96" s="143"/>
      <c r="I96" s="143"/>
      <c r="J96" s="152" t="s">
        <v>124</v>
      </c>
      <c r="K96" s="143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hidden="1" s="2" customFormat="1" ht="10.32" customHeight="1">
      <c r="A97" s="35"/>
      <c r="B97" s="36"/>
      <c r="C97" s="35"/>
      <c r="D97" s="35"/>
      <c r="E97" s="35"/>
      <c r="F97" s="35"/>
      <c r="G97" s="35"/>
      <c r="H97" s="35"/>
      <c r="I97" s="35"/>
      <c r="J97" s="35"/>
      <c r="K97" s="35"/>
      <c r="L97" s="57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hidden="1" s="2" customFormat="1" ht="22.8" customHeight="1">
      <c r="A98" s="35"/>
      <c r="B98" s="36"/>
      <c r="C98" s="153" t="s">
        <v>125</v>
      </c>
      <c r="D98" s="35"/>
      <c r="E98" s="35"/>
      <c r="F98" s="35"/>
      <c r="G98" s="35"/>
      <c r="H98" s="35"/>
      <c r="I98" s="35"/>
      <c r="J98" s="98">
        <f>J127</f>
        <v>0</v>
      </c>
      <c r="K98" s="35"/>
      <c r="L98" s="57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6" t="s">
        <v>126</v>
      </c>
    </row>
    <row r="99" hidden="1" s="9" customFormat="1" ht="24.96" customHeight="1">
      <c r="A99" s="9"/>
      <c r="B99" s="154"/>
      <c r="C99" s="9"/>
      <c r="D99" s="155" t="s">
        <v>127</v>
      </c>
      <c r="E99" s="156"/>
      <c r="F99" s="156"/>
      <c r="G99" s="156"/>
      <c r="H99" s="156"/>
      <c r="I99" s="156"/>
      <c r="J99" s="157">
        <f>J128</f>
        <v>0</v>
      </c>
      <c r="K99" s="9"/>
      <c r="L99" s="15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58"/>
      <c r="C100" s="10"/>
      <c r="D100" s="159" t="s">
        <v>128</v>
      </c>
      <c r="E100" s="160"/>
      <c r="F100" s="160"/>
      <c r="G100" s="160"/>
      <c r="H100" s="160"/>
      <c r="I100" s="160"/>
      <c r="J100" s="161">
        <f>J129</f>
        <v>0</v>
      </c>
      <c r="K100" s="10"/>
      <c r="L100" s="15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54"/>
      <c r="C101" s="9"/>
      <c r="D101" s="155" t="s">
        <v>129</v>
      </c>
      <c r="E101" s="156"/>
      <c r="F101" s="156"/>
      <c r="G101" s="156"/>
      <c r="H101" s="156"/>
      <c r="I101" s="156"/>
      <c r="J101" s="157">
        <f>J132</f>
        <v>0</v>
      </c>
      <c r="K101" s="9"/>
      <c r="L101" s="15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58"/>
      <c r="C102" s="10"/>
      <c r="D102" s="159" t="s">
        <v>130</v>
      </c>
      <c r="E102" s="160"/>
      <c r="F102" s="160"/>
      <c r="G102" s="160"/>
      <c r="H102" s="160"/>
      <c r="I102" s="160"/>
      <c r="J102" s="161">
        <f>J133</f>
        <v>0</v>
      </c>
      <c r="K102" s="10"/>
      <c r="L102" s="15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58"/>
      <c r="C103" s="10"/>
      <c r="D103" s="159" t="s">
        <v>131</v>
      </c>
      <c r="E103" s="160"/>
      <c r="F103" s="160"/>
      <c r="G103" s="160"/>
      <c r="H103" s="160"/>
      <c r="I103" s="160"/>
      <c r="J103" s="161">
        <f>J152</f>
        <v>0</v>
      </c>
      <c r="K103" s="10"/>
      <c r="L103" s="15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58"/>
      <c r="C104" s="10"/>
      <c r="D104" s="159" t="s">
        <v>132</v>
      </c>
      <c r="E104" s="160"/>
      <c r="F104" s="160"/>
      <c r="G104" s="160"/>
      <c r="H104" s="160"/>
      <c r="I104" s="160"/>
      <c r="J104" s="161">
        <f>J176</f>
        <v>0</v>
      </c>
      <c r="K104" s="10"/>
      <c r="L104" s="15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58"/>
      <c r="C105" s="10"/>
      <c r="D105" s="159" t="s">
        <v>133</v>
      </c>
      <c r="E105" s="160"/>
      <c r="F105" s="160"/>
      <c r="G105" s="160"/>
      <c r="H105" s="160"/>
      <c r="I105" s="160"/>
      <c r="J105" s="161">
        <f>J197</f>
        <v>0</v>
      </c>
      <c r="K105" s="10"/>
      <c r="L105" s="15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2" customFormat="1" ht="21.84" customHeight="1">
      <c r="A106" s="35"/>
      <c r="B106" s="36"/>
      <c r="C106" s="35"/>
      <c r="D106" s="35"/>
      <c r="E106" s="35"/>
      <c r="F106" s="35"/>
      <c r="G106" s="35"/>
      <c r="H106" s="35"/>
      <c r="I106" s="35"/>
      <c r="J106" s="35"/>
      <c r="K106" s="35"/>
      <c r="L106" s="57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hidden="1" s="2" customFormat="1" ht="6.96" customHeight="1">
      <c r="A107" s="35"/>
      <c r="B107" s="62"/>
      <c r="C107" s="63"/>
      <c r="D107" s="63"/>
      <c r="E107" s="63"/>
      <c r="F107" s="63"/>
      <c r="G107" s="63"/>
      <c r="H107" s="63"/>
      <c r="I107" s="63"/>
      <c r="J107" s="63"/>
      <c r="K107" s="63"/>
      <c r="L107" s="57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hidden="1"/>
    <row r="109" hidden="1"/>
    <row r="110" hidden="1"/>
    <row r="111" s="2" customFormat="1" ht="6.96" customHeight="1">
      <c r="A111" s="35"/>
      <c r="B111" s="64"/>
      <c r="C111" s="65"/>
      <c r="D111" s="65"/>
      <c r="E111" s="65"/>
      <c r="F111" s="65"/>
      <c r="G111" s="65"/>
      <c r="H111" s="65"/>
      <c r="I111" s="65"/>
      <c r="J111" s="65"/>
      <c r="K111" s="65"/>
      <c r="L111" s="57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134</v>
      </c>
      <c r="D112" s="35"/>
      <c r="E112" s="35"/>
      <c r="F112" s="35"/>
      <c r="G112" s="35"/>
      <c r="H112" s="35"/>
      <c r="I112" s="35"/>
      <c r="J112" s="35"/>
      <c r="K112" s="35"/>
      <c r="L112" s="57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5"/>
      <c r="D113" s="35"/>
      <c r="E113" s="35"/>
      <c r="F113" s="35"/>
      <c r="G113" s="35"/>
      <c r="H113" s="35"/>
      <c r="I113" s="35"/>
      <c r="J113" s="35"/>
      <c r="K113" s="35"/>
      <c r="L113" s="57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15</v>
      </c>
      <c r="D114" s="35"/>
      <c r="E114" s="35"/>
      <c r="F114" s="35"/>
      <c r="G114" s="35"/>
      <c r="H114" s="35"/>
      <c r="I114" s="35"/>
      <c r="J114" s="35"/>
      <c r="K114" s="35"/>
      <c r="L114" s="57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5"/>
      <c r="D115" s="35"/>
      <c r="E115" s="132" t="str">
        <f>E7</f>
        <v>Spracovateľská prevádzka spoločnosti JOLI s.r.o.-technológia</v>
      </c>
      <c r="F115" s="29"/>
      <c r="G115" s="29"/>
      <c r="H115" s="29"/>
      <c r="I115" s="35"/>
      <c r="J115" s="35"/>
      <c r="K115" s="35"/>
      <c r="L115" s="57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1" customFormat="1" ht="12" customHeight="1">
      <c r="B116" s="19"/>
      <c r="C116" s="29" t="s">
        <v>117</v>
      </c>
      <c r="L116" s="19"/>
    </row>
    <row r="117" s="2" customFormat="1" ht="16.5" customHeight="1">
      <c r="A117" s="35"/>
      <c r="B117" s="36"/>
      <c r="C117" s="35"/>
      <c r="D117" s="35"/>
      <c r="E117" s="132" t="s">
        <v>118</v>
      </c>
      <c r="F117" s="35"/>
      <c r="G117" s="35"/>
      <c r="H117" s="35"/>
      <c r="I117" s="35"/>
      <c r="J117" s="35"/>
      <c r="K117" s="35"/>
      <c r="L117" s="57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119</v>
      </c>
      <c r="D118" s="35"/>
      <c r="E118" s="35"/>
      <c r="F118" s="35"/>
      <c r="G118" s="35"/>
      <c r="H118" s="35"/>
      <c r="I118" s="35"/>
      <c r="J118" s="35"/>
      <c r="K118" s="35"/>
      <c r="L118" s="57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6.5" customHeight="1">
      <c r="A119" s="35"/>
      <c r="B119" s="36"/>
      <c r="C119" s="35"/>
      <c r="D119" s="35"/>
      <c r="E119" s="69" t="str">
        <f>E11</f>
        <v>20220301_z - SO-01 Časť Zdravotechnika</v>
      </c>
      <c r="F119" s="35"/>
      <c r="G119" s="35"/>
      <c r="H119" s="35"/>
      <c r="I119" s="35"/>
      <c r="J119" s="35"/>
      <c r="K119" s="35"/>
      <c r="L119" s="57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5"/>
      <c r="D120" s="35"/>
      <c r="E120" s="35"/>
      <c r="F120" s="35"/>
      <c r="G120" s="35"/>
      <c r="H120" s="35"/>
      <c r="I120" s="35"/>
      <c r="J120" s="35"/>
      <c r="K120" s="35"/>
      <c r="L120" s="57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19</v>
      </c>
      <c r="D121" s="35"/>
      <c r="E121" s="35"/>
      <c r="F121" s="24" t="str">
        <f>F14</f>
        <v>Diakovce</v>
      </c>
      <c r="G121" s="35"/>
      <c r="H121" s="35"/>
      <c r="I121" s="29" t="s">
        <v>21</v>
      </c>
      <c r="J121" s="71" t="str">
        <f>IF(J14="","",J14)</f>
        <v>12. 2. 2024</v>
      </c>
      <c r="K121" s="35"/>
      <c r="L121" s="57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5"/>
      <c r="D122" s="35"/>
      <c r="E122" s="35"/>
      <c r="F122" s="35"/>
      <c r="G122" s="35"/>
      <c r="H122" s="35"/>
      <c r="I122" s="35"/>
      <c r="J122" s="35"/>
      <c r="K122" s="35"/>
      <c r="L122" s="57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23</v>
      </c>
      <c r="D123" s="35"/>
      <c r="E123" s="35"/>
      <c r="F123" s="24" t="str">
        <f>E17</f>
        <v>JOLI s.r.o., Dolnomajerská 1235/8, Sereď</v>
      </c>
      <c r="G123" s="35"/>
      <c r="H123" s="35"/>
      <c r="I123" s="29" t="s">
        <v>29</v>
      </c>
      <c r="J123" s="33" t="str">
        <f>E23</f>
        <v>Ing. Daniel Kiss</v>
      </c>
      <c r="K123" s="35"/>
      <c r="L123" s="57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5.15" customHeight="1">
      <c r="A124" s="35"/>
      <c r="B124" s="36"/>
      <c r="C124" s="29" t="s">
        <v>27</v>
      </c>
      <c r="D124" s="35"/>
      <c r="E124" s="35"/>
      <c r="F124" s="24" t="str">
        <f>IF(E20="","",E20)</f>
        <v>Vyplň údaj</v>
      </c>
      <c r="G124" s="35"/>
      <c r="H124" s="35"/>
      <c r="I124" s="29" t="s">
        <v>32</v>
      </c>
      <c r="J124" s="33" t="str">
        <f>E26</f>
        <v>Ing. Daniel Kiss</v>
      </c>
      <c r="K124" s="35"/>
      <c r="L124" s="57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0.32" customHeight="1">
      <c r="A125" s="35"/>
      <c r="B125" s="36"/>
      <c r="C125" s="35"/>
      <c r="D125" s="35"/>
      <c r="E125" s="35"/>
      <c r="F125" s="35"/>
      <c r="G125" s="35"/>
      <c r="H125" s="35"/>
      <c r="I125" s="35"/>
      <c r="J125" s="35"/>
      <c r="K125" s="35"/>
      <c r="L125" s="57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11" customFormat="1" ht="29.28" customHeight="1">
      <c r="A126" s="162"/>
      <c r="B126" s="163"/>
      <c r="C126" s="164" t="s">
        <v>135</v>
      </c>
      <c r="D126" s="165" t="s">
        <v>61</v>
      </c>
      <c r="E126" s="165" t="s">
        <v>57</v>
      </c>
      <c r="F126" s="165" t="s">
        <v>58</v>
      </c>
      <c r="G126" s="165" t="s">
        <v>136</v>
      </c>
      <c r="H126" s="165" t="s">
        <v>137</v>
      </c>
      <c r="I126" s="165" t="s">
        <v>138</v>
      </c>
      <c r="J126" s="166" t="s">
        <v>124</v>
      </c>
      <c r="K126" s="167" t="s">
        <v>139</v>
      </c>
      <c r="L126" s="168"/>
      <c r="M126" s="88" t="s">
        <v>1</v>
      </c>
      <c r="N126" s="89" t="s">
        <v>40</v>
      </c>
      <c r="O126" s="89" t="s">
        <v>140</v>
      </c>
      <c r="P126" s="89" t="s">
        <v>141</v>
      </c>
      <c r="Q126" s="89" t="s">
        <v>142</v>
      </c>
      <c r="R126" s="89" t="s">
        <v>143</v>
      </c>
      <c r="S126" s="89" t="s">
        <v>144</v>
      </c>
      <c r="T126" s="90" t="s">
        <v>145</v>
      </c>
      <c r="U126" s="162"/>
      <c r="V126" s="162"/>
      <c r="W126" s="162"/>
      <c r="X126" s="162"/>
      <c r="Y126" s="162"/>
      <c r="Z126" s="162"/>
      <c r="AA126" s="162"/>
      <c r="AB126" s="162"/>
      <c r="AC126" s="162"/>
      <c r="AD126" s="162"/>
      <c r="AE126" s="162"/>
    </row>
    <row r="127" s="2" customFormat="1" ht="22.8" customHeight="1">
      <c r="A127" s="35"/>
      <c r="B127" s="36"/>
      <c r="C127" s="95" t="s">
        <v>125</v>
      </c>
      <c r="D127" s="35"/>
      <c r="E127" s="35"/>
      <c r="F127" s="35"/>
      <c r="G127" s="35"/>
      <c r="H127" s="35"/>
      <c r="I127" s="35"/>
      <c r="J127" s="169">
        <f>BK127</f>
        <v>0</v>
      </c>
      <c r="K127" s="35"/>
      <c r="L127" s="36"/>
      <c r="M127" s="91"/>
      <c r="N127" s="75"/>
      <c r="O127" s="92"/>
      <c r="P127" s="170">
        <f>P128+P132</f>
        <v>0</v>
      </c>
      <c r="Q127" s="92"/>
      <c r="R127" s="170">
        <f>R128+R132</f>
        <v>0</v>
      </c>
      <c r="S127" s="92"/>
      <c r="T127" s="171">
        <f>T128+T132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6" t="s">
        <v>75</v>
      </c>
      <c r="AU127" s="16" t="s">
        <v>126</v>
      </c>
      <c r="BK127" s="172">
        <f>BK128+BK132</f>
        <v>0</v>
      </c>
    </row>
    <row r="128" s="12" customFormat="1" ht="25.92" customHeight="1">
      <c r="A128" s="12"/>
      <c r="B128" s="173"/>
      <c r="C128" s="12"/>
      <c r="D128" s="174" t="s">
        <v>75</v>
      </c>
      <c r="E128" s="175" t="s">
        <v>146</v>
      </c>
      <c r="F128" s="175" t="s">
        <v>147</v>
      </c>
      <c r="G128" s="12"/>
      <c r="H128" s="12"/>
      <c r="I128" s="176"/>
      <c r="J128" s="177">
        <f>BK128</f>
        <v>0</v>
      </c>
      <c r="K128" s="12"/>
      <c r="L128" s="173"/>
      <c r="M128" s="178"/>
      <c r="N128" s="179"/>
      <c r="O128" s="179"/>
      <c r="P128" s="180">
        <f>P129</f>
        <v>0</v>
      </c>
      <c r="Q128" s="179"/>
      <c r="R128" s="180">
        <f>R129</f>
        <v>0</v>
      </c>
      <c r="S128" s="179"/>
      <c r="T128" s="181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4" t="s">
        <v>83</v>
      </c>
      <c r="AT128" s="182" t="s">
        <v>75</v>
      </c>
      <c r="AU128" s="182" t="s">
        <v>76</v>
      </c>
      <c r="AY128" s="174" t="s">
        <v>148</v>
      </c>
      <c r="BK128" s="183">
        <f>BK129</f>
        <v>0</v>
      </c>
    </row>
    <row r="129" s="12" customFormat="1" ht="22.8" customHeight="1">
      <c r="A129" s="12"/>
      <c r="B129" s="173"/>
      <c r="C129" s="12"/>
      <c r="D129" s="174" t="s">
        <v>75</v>
      </c>
      <c r="E129" s="184" t="s">
        <v>102</v>
      </c>
      <c r="F129" s="184" t="s">
        <v>149</v>
      </c>
      <c r="G129" s="12"/>
      <c r="H129" s="12"/>
      <c r="I129" s="176"/>
      <c r="J129" s="185">
        <f>BK129</f>
        <v>0</v>
      </c>
      <c r="K129" s="12"/>
      <c r="L129" s="173"/>
      <c r="M129" s="178"/>
      <c r="N129" s="179"/>
      <c r="O129" s="179"/>
      <c r="P129" s="180">
        <f>SUM(P130:P131)</f>
        <v>0</v>
      </c>
      <c r="Q129" s="179"/>
      <c r="R129" s="180">
        <f>SUM(R130:R131)</f>
        <v>0</v>
      </c>
      <c r="S129" s="179"/>
      <c r="T129" s="181">
        <f>SUM(T130:T131)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4" t="s">
        <v>83</v>
      </c>
      <c r="AT129" s="182" t="s">
        <v>75</v>
      </c>
      <c r="AU129" s="182" t="s">
        <v>83</v>
      </c>
      <c r="AY129" s="174" t="s">
        <v>148</v>
      </c>
      <c r="BK129" s="183">
        <f>SUM(BK130:BK131)</f>
        <v>0</v>
      </c>
    </row>
    <row r="130" s="2" customFormat="1" ht="16.5" customHeight="1">
      <c r="A130" s="35"/>
      <c r="B130" s="186"/>
      <c r="C130" s="187" t="s">
        <v>83</v>
      </c>
      <c r="D130" s="187" t="s">
        <v>150</v>
      </c>
      <c r="E130" s="188" t="s">
        <v>151</v>
      </c>
      <c r="F130" s="189" t="s">
        <v>152</v>
      </c>
      <c r="G130" s="190" t="s">
        <v>153</v>
      </c>
      <c r="H130" s="191">
        <v>1</v>
      </c>
      <c r="I130" s="192"/>
      <c r="J130" s="193">
        <f>ROUND(I130*H130,2)</f>
        <v>0</v>
      </c>
      <c r="K130" s="194"/>
      <c r="L130" s="36"/>
      <c r="M130" s="195" t="s">
        <v>1</v>
      </c>
      <c r="N130" s="196" t="s">
        <v>42</v>
      </c>
      <c r="O130" s="79"/>
      <c r="P130" s="197">
        <f>O130*H130</f>
        <v>0</v>
      </c>
      <c r="Q130" s="197">
        <v>0</v>
      </c>
      <c r="R130" s="197">
        <f>Q130*H130</f>
        <v>0</v>
      </c>
      <c r="S130" s="197">
        <v>0</v>
      </c>
      <c r="T130" s="198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9" t="s">
        <v>154</v>
      </c>
      <c r="AT130" s="199" t="s">
        <v>150</v>
      </c>
      <c r="AU130" s="199" t="s">
        <v>89</v>
      </c>
      <c r="AY130" s="16" t="s">
        <v>148</v>
      </c>
      <c r="BE130" s="200">
        <f>IF(N130="základná",J130,0)</f>
        <v>0</v>
      </c>
      <c r="BF130" s="200">
        <f>IF(N130="znížená",J130,0)</f>
        <v>0</v>
      </c>
      <c r="BG130" s="200">
        <f>IF(N130="zákl. prenesená",J130,0)</f>
        <v>0</v>
      </c>
      <c r="BH130" s="200">
        <f>IF(N130="zníž. prenesená",J130,0)</f>
        <v>0</v>
      </c>
      <c r="BI130" s="200">
        <f>IF(N130="nulová",J130,0)</f>
        <v>0</v>
      </c>
      <c r="BJ130" s="16" t="s">
        <v>89</v>
      </c>
      <c r="BK130" s="200">
        <f>ROUND(I130*H130,2)</f>
        <v>0</v>
      </c>
      <c r="BL130" s="16" t="s">
        <v>154</v>
      </c>
      <c r="BM130" s="199" t="s">
        <v>89</v>
      </c>
    </row>
    <row r="131" s="2" customFormat="1" ht="16.5" customHeight="1">
      <c r="A131" s="35"/>
      <c r="B131" s="186"/>
      <c r="C131" s="201" t="s">
        <v>89</v>
      </c>
      <c r="D131" s="201" t="s">
        <v>155</v>
      </c>
      <c r="E131" s="202" t="s">
        <v>156</v>
      </c>
      <c r="F131" s="203" t="s">
        <v>157</v>
      </c>
      <c r="G131" s="204" t="s">
        <v>153</v>
      </c>
      <c r="H131" s="205">
        <v>1</v>
      </c>
      <c r="I131" s="206"/>
      <c r="J131" s="207">
        <f>ROUND(I131*H131,2)</f>
        <v>0</v>
      </c>
      <c r="K131" s="208"/>
      <c r="L131" s="209"/>
      <c r="M131" s="210" t="s">
        <v>1</v>
      </c>
      <c r="N131" s="211" t="s">
        <v>42</v>
      </c>
      <c r="O131" s="79"/>
      <c r="P131" s="197">
        <f>O131*H131</f>
        <v>0</v>
      </c>
      <c r="Q131" s="197">
        <v>0</v>
      </c>
      <c r="R131" s="197">
        <f>Q131*H131</f>
        <v>0</v>
      </c>
      <c r="S131" s="197">
        <v>0</v>
      </c>
      <c r="T131" s="198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9" t="s">
        <v>158</v>
      </c>
      <c r="AT131" s="199" t="s">
        <v>155</v>
      </c>
      <c r="AU131" s="199" t="s">
        <v>89</v>
      </c>
      <c r="AY131" s="16" t="s">
        <v>148</v>
      </c>
      <c r="BE131" s="200">
        <f>IF(N131="základná",J131,0)</f>
        <v>0</v>
      </c>
      <c r="BF131" s="200">
        <f>IF(N131="znížená",J131,0)</f>
        <v>0</v>
      </c>
      <c r="BG131" s="200">
        <f>IF(N131="zákl. prenesená",J131,0)</f>
        <v>0</v>
      </c>
      <c r="BH131" s="200">
        <f>IF(N131="zníž. prenesená",J131,0)</f>
        <v>0</v>
      </c>
      <c r="BI131" s="200">
        <f>IF(N131="nulová",J131,0)</f>
        <v>0</v>
      </c>
      <c r="BJ131" s="16" t="s">
        <v>89</v>
      </c>
      <c r="BK131" s="200">
        <f>ROUND(I131*H131,2)</f>
        <v>0</v>
      </c>
      <c r="BL131" s="16" t="s">
        <v>154</v>
      </c>
      <c r="BM131" s="199" t="s">
        <v>154</v>
      </c>
    </row>
    <row r="132" s="12" customFormat="1" ht="25.92" customHeight="1">
      <c r="A132" s="12"/>
      <c r="B132" s="173"/>
      <c r="C132" s="12"/>
      <c r="D132" s="174" t="s">
        <v>75</v>
      </c>
      <c r="E132" s="175" t="s">
        <v>159</v>
      </c>
      <c r="F132" s="175" t="s">
        <v>160</v>
      </c>
      <c r="G132" s="12"/>
      <c r="H132" s="12"/>
      <c r="I132" s="176"/>
      <c r="J132" s="177">
        <f>BK132</f>
        <v>0</v>
      </c>
      <c r="K132" s="12"/>
      <c r="L132" s="173"/>
      <c r="M132" s="178"/>
      <c r="N132" s="179"/>
      <c r="O132" s="179"/>
      <c r="P132" s="180">
        <f>P133+P152+P176+P197</f>
        <v>0</v>
      </c>
      <c r="Q132" s="179"/>
      <c r="R132" s="180">
        <f>R133+R152+R176+R197</f>
        <v>0</v>
      </c>
      <c r="S132" s="179"/>
      <c r="T132" s="181">
        <f>T133+T152+T176+T197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74" t="s">
        <v>89</v>
      </c>
      <c r="AT132" s="182" t="s">
        <v>75</v>
      </c>
      <c r="AU132" s="182" t="s">
        <v>76</v>
      </c>
      <c r="AY132" s="174" t="s">
        <v>148</v>
      </c>
      <c r="BK132" s="183">
        <f>BK133+BK152+BK176+BK197</f>
        <v>0</v>
      </c>
    </row>
    <row r="133" s="12" customFormat="1" ht="22.8" customHeight="1">
      <c r="A133" s="12"/>
      <c r="B133" s="173"/>
      <c r="C133" s="12"/>
      <c r="D133" s="174" t="s">
        <v>75</v>
      </c>
      <c r="E133" s="184" t="s">
        <v>161</v>
      </c>
      <c r="F133" s="184" t="s">
        <v>162</v>
      </c>
      <c r="G133" s="12"/>
      <c r="H133" s="12"/>
      <c r="I133" s="176"/>
      <c r="J133" s="185">
        <f>BK133</f>
        <v>0</v>
      </c>
      <c r="K133" s="12"/>
      <c r="L133" s="173"/>
      <c r="M133" s="178"/>
      <c r="N133" s="179"/>
      <c r="O133" s="179"/>
      <c r="P133" s="180">
        <f>SUM(P134:P151)</f>
        <v>0</v>
      </c>
      <c r="Q133" s="179"/>
      <c r="R133" s="180">
        <f>SUM(R134:R151)</f>
        <v>0</v>
      </c>
      <c r="S133" s="179"/>
      <c r="T133" s="181">
        <f>SUM(T134:T151)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74" t="s">
        <v>89</v>
      </c>
      <c r="AT133" s="182" t="s">
        <v>75</v>
      </c>
      <c r="AU133" s="182" t="s">
        <v>83</v>
      </c>
      <c r="AY133" s="174" t="s">
        <v>148</v>
      </c>
      <c r="BK133" s="183">
        <f>SUM(BK134:BK151)</f>
        <v>0</v>
      </c>
    </row>
    <row r="134" s="2" customFormat="1" ht="21.75" customHeight="1">
      <c r="A134" s="35"/>
      <c r="B134" s="186"/>
      <c r="C134" s="187" t="s">
        <v>102</v>
      </c>
      <c r="D134" s="187" t="s">
        <v>150</v>
      </c>
      <c r="E134" s="188" t="s">
        <v>163</v>
      </c>
      <c r="F134" s="189" t="s">
        <v>164</v>
      </c>
      <c r="G134" s="190" t="s">
        <v>165</v>
      </c>
      <c r="H134" s="191">
        <v>87</v>
      </c>
      <c r="I134" s="192"/>
      <c r="J134" s="193">
        <f>ROUND(I134*H134,2)</f>
        <v>0</v>
      </c>
      <c r="K134" s="194"/>
      <c r="L134" s="36"/>
      <c r="M134" s="195" t="s">
        <v>1</v>
      </c>
      <c r="N134" s="196" t="s">
        <v>42</v>
      </c>
      <c r="O134" s="79"/>
      <c r="P134" s="197">
        <f>O134*H134</f>
        <v>0</v>
      </c>
      <c r="Q134" s="197">
        <v>0</v>
      </c>
      <c r="R134" s="197">
        <f>Q134*H134</f>
        <v>0</v>
      </c>
      <c r="S134" s="197">
        <v>0</v>
      </c>
      <c r="T134" s="198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9" t="s">
        <v>166</v>
      </c>
      <c r="AT134" s="199" t="s">
        <v>150</v>
      </c>
      <c r="AU134" s="199" t="s">
        <v>89</v>
      </c>
      <c r="AY134" s="16" t="s">
        <v>148</v>
      </c>
      <c r="BE134" s="200">
        <f>IF(N134="základná",J134,0)</f>
        <v>0</v>
      </c>
      <c r="BF134" s="200">
        <f>IF(N134="znížená",J134,0)</f>
        <v>0</v>
      </c>
      <c r="BG134" s="200">
        <f>IF(N134="zákl. prenesená",J134,0)</f>
        <v>0</v>
      </c>
      <c r="BH134" s="200">
        <f>IF(N134="zníž. prenesená",J134,0)</f>
        <v>0</v>
      </c>
      <c r="BI134" s="200">
        <f>IF(N134="nulová",J134,0)</f>
        <v>0</v>
      </c>
      <c r="BJ134" s="16" t="s">
        <v>89</v>
      </c>
      <c r="BK134" s="200">
        <f>ROUND(I134*H134,2)</f>
        <v>0</v>
      </c>
      <c r="BL134" s="16" t="s">
        <v>166</v>
      </c>
      <c r="BM134" s="199" t="s">
        <v>167</v>
      </c>
    </row>
    <row r="135" s="2" customFormat="1" ht="37.8" customHeight="1">
      <c r="A135" s="35"/>
      <c r="B135" s="186"/>
      <c r="C135" s="201" t="s">
        <v>154</v>
      </c>
      <c r="D135" s="201" t="s">
        <v>155</v>
      </c>
      <c r="E135" s="202" t="s">
        <v>168</v>
      </c>
      <c r="F135" s="203" t="s">
        <v>169</v>
      </c>
      <c r="G135" s="204" t="s">
        <v>165</v>
      </c>
      <c r="H135" s="205">
        <v>18</v>
      </c>
      <c r="I135" s="206"/>
      <c r="J135" s="207">
        <f>ROUND(I135*H135,2)</f>
        <v>0</v>
      </c>
      <c r="K135" s="208"/>
      <c r="L135" s="209"/>
      <c r="M135" s="210" t="s">
        <v>1</v>
      </c>
      <c r="N135" s="211" t="s">
        <v>42</v>
      </c>
      <c r="O135" s="79"/>
      <c r="P135" s="197">
        <f>O135*H135</f>
        <v>0</v>
      </c>
      <c r="Q135" s="197">
        <v>0</v>
      </c>
      <c r="R135" s="197">
        <f>Q135*H135</f>
        <v>0</v>
      </c>
      <c r="S135" s="197">
        <v>0</v>
      </c>
      <c r="T135" s="198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9" t="s">
        <v>170</v>
      </c>
      <c r="AT135" s="199" t="s">
        <v>155</v>
      </c>
      <c r="AU135" s="199" t="s">
        <v>89</v>
      </c>
      <c r="AY135" s="16" t="s">
        <v>148</v>
      </c>
      <c r="BE135" s="200">
        <f>IF(N135="základná",J135,0)</f>
        <v>0</v>
      </c>
      <c r="BF135" s="200">
        <f>IF(N135="znížená",J135,0)</f>
        <v>0</v>
      </c>
      <c r="BG135" s="200">
        <f>IF(N135="zákl. prenesená",J135,0)</f>
        <v>0</v>
      </c>
      <c r="BH135" s="200">
        <f>IF(N135="zníž. prenesená",J135,0)</f>
        <v>0</v>
      </c>
      <c r="BI135" s="200">
        <f>IF(N135="nulová",J135,0)</f>
        <v>0</v>
      </c>
      <c r="BJ135" s="16" t="s">
        <v>89</v>
      </c>
      <c r="BK135" s="200">
        <f>ROUND(I135*H135,2)</f>
        <v>0</v>
      </c>
      <c r="BL135" s="16" t="s">
        <v>166</v>
      </c>
      <c r="BM135" s="199" t="s">
        <v>158</v>
      </c>
    </row>
    <row r="136" s="2" customFormat="1" ht="37.8" customHeight="1">
      <c r="A136" s="35"/>
      <c r="B136" s="186"/>
      <c r="C136" s="201" t="s">
        <v>171</v>
      </c>
      <c r="D136" s="201" t="s">
        <v>155</v>
      </c>
      <c r="E136" s="202" t="s">
        <v>172</v>
      </c>
      <c r="F136" s="203" t="s">
        <v>173</v>
      </c>
      <c r="G136" s="204" t="s">
        <v>165</v>
      </c>
      <c r="H136" s="205">
        <v>10</v>
      </c>
      <c r="I136" s="206"/>
      <c r="J136" s="207">
        <f>ROUND(I136*H136,2)</f>
        <v>0</v>
      </c>
      <c r="K136" s="208"/>
      <c r="L136" s="209"/>
      <c r="M136" s="210" t="s">
        <v>1</v>
      </c>
      <c r="N136" s="211" t="s">
        <v>42</v>
      </c>
      <c r="O136" s="79"/>
      <c r="P136" s="197">
        <f>O136*H136</f>
        <v>0</v>
      </c>
      <c r="Q136" s="197">
        <v>0</v>
      </c>
      <c r="R136" s="197">
        <f>Q136*H136</f>
        <v>0</v>
      </c>
      <c r="S136" s="197">
        <v>0</v>
      </c>
      <c r="T136" s="198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9" t="s">
        <v>170</v>
      </c>
      <c r="AT136" s="199" t="s">
        <v>155</v>
      </c>
      <c r="AU136" s="199" t="s">
        <v>89</v>
      </c>
      <c r="AY136" s="16" t="s">
        <v>148</v>
      </c>
      <c r="BE136" s="200">
        <f>IF(N136="základná",J136,0)</f>
        <v>0</v>
      </c>
      <c r="BF136" s="200">
        <f>IF(N136="znížená",J136,0)</f>
        <v>0</v>
      </c>
      <c r="BG136" s="200">
        <f>IF(N136="zákl. prenesená",J136,0)</f>
        <v>0</v>
      </c>
      <c r="BH136" s="200">
        <f>IF(N136="zníž. prenesená",J136,0)</f>
        <v>0</v>
      </c>
      <c r="BI136" s="200">
        <f>IF(N136="nulová",J136,0)</f>
        <v>0</v>
      </c>
      <c r="BJ136" s="16" t="s">
        <v>89</v>
      </c>
      <c r="BK136" s="200">
        <f>ROUND(I136*H136,2)</f>
        <v>0</v>
      </c>
      <c r="BL136" s="16" t="s">
        <v>166</v>
      </c>
      <c r="BM136" s="199" t="s">
        <v>174</v>
      </c>
    </row>
    <row r="137" s="2" customFormat="1" ht="37.8" customHeight="1">
      <c r="A137" s="35"/>
      <c r="B137" s="186"/>
      <c r="C137" s="201" t="s">
        <v>167</v>
      </c>
      <c r="D137" s="201" t="s">
        <v>155</v>
      </c>
      <c r="E137" s="202" t="s">
        <v>175</v>
      </c>
      <c r="F137" s="203" t="s">
        <v>176</v>
      </c>
      <c r="G137" s="204" t="s">
        <v>165</v>
      </c>
      <c r="H137" s="205">
        <v>59</v>
      </c>
      <c r="I137" s="206"/>
      <c r="J137" s="207">
        <f>ROUND(I137*H137,2)</f>
        <v>0</v>
      </c>
      <c r="K137" s="208"/>
      <c r="L137" s="209"/>
      <c r="M137" s="210" t="s">
        <v>1</v>
      </c>
      <c r="N137" s="211" t="s">
        <v>42</v>
      </c>
      <c r="O137" s="79"/>
      <c r="P137" s="197">
        <f>O137*H137</f>
        <v>0</v>
      </c>
      <c r="Q137" s="197">
        <v>0</v>
      </c>
      <c r="R137" s="197">
        <f>Q137*H137</f>
        <v>0</v>
      </c>
      <c r="S137" s="197">
        <v>0</v>
      </c>
      <c r="T137" s="198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9" t="s">
        <v>170</v>
      </c>
      <c r="AT137" s="199" t="s">
        <v>155</v>
      </c>
      <c r="AU137" s="199" t="s">
        <v>89</v>
      </c>
      <c r="AY137" s="16" t="s">
        <v>148</v>
      </c>
      <c r="BE137" s="200">
        <f>IF(N137="základná",J137,0)</f>
        <v>0</v>
      </c>
      <c r="BF137" s="200">
        <f>IF(N137="znížená",J137,0)</f>
        <v>0</v>
      </c>
      <c r="BG137" s="200">
        <f>IF(N137="zákl. prenesená",J137,0)</f>
        <v>0</v>
      </c>
      <c r="BH137" s="200">
        <f>IF(N137="zníž. prenesená",J137,0)</f>
        <v>0</v>
      </c>
      <c r="BI137" s="200">
        <f>IF(N137="nulová",J137,0)</f>
        <v>0</v>
      </c>
      <c r="BJ137" s="16" t="s">
        <v>89</v>
      </c>
      <c r="BK137" s="200">
        <f>ROUND(I137*H137,2)</f>
        <v>0</v>
      </c>
      <c r="BL137" s="16" t="s">
        <v>166</v>
      </c>
      <c r="BM137" s="199" t="s">
        <v>177</v>
      </c>
    </row>
    <row r="138" s="2" customFormat="1" ht="21.75" customHeight="1">
      <c r="A138" s="35"/>
      <c r="B138" s="186"/>
      <c r="C138" s="187" t="s">
        <v>178</v>
      </c>
      <c r="D138" s="187" t="s">
        <v>150</v>
      </c>
      <c r="E138" s="188" t="s">
        <v>179</v>
      </c>
      <c r="F138" s="189" t="s">
        <v>180</v>
      </c>
      <c r="G138" s="190" t="s">
        <v>165</v>
      </c>
      <c r="H138" s="191">
        <v>74.5</v>
      </c>
      <c r="I138" s="192"/>
      <c r="J138" s="193">
        <f>ROUND(I138*H138,2)</f>
        <v>0</v>
      </c>
      <c r="K138" s="194"/>
      <c r="L138" s="36"/>
      <c r="M138" s="195" t="s">
        <v>1</v>
      </c>
      <c r="N138" s="196" t="s">
        <v>42</v>
      </c>
      <c r="O138" s="79"/>
      <c r="P138" s="197">
        <f>O138*H138</f>
        <v>0</v>
      </c>
      <c r="Q138" s="197">
        <v>0</v>
      </c>
      <c r="R138" s="197">
        <f>Q138*H138</f>
        <v>0</v>
      </c>
      <c r="S138" s="197">
        <v>0</v>
      </c>
      <c r="T138" s="198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9" t="s">
        <v>166</v>
      </c>
      <c r="AT138" s="199" t="s">
        <v>150</v>
      </c>
      <c r="AU138" s="199" t="s">
        <v>89</v>
      </c>
      <c r="AY138" s="16" t="s">
        <v>148</v>
      </c>
      <c r="BE138" s="200">
        <f>IF(N138="základná",J138,0)</f>
        <v>0</v>
      </c>
      <c r="BF138" s="200">
        <f>IF(N138="znížená",J138,0)</f>
        <v>0</v>
      </c>
      <c r="BG138" s="200">
        <f>IF(N138="zákl. prenesená",J138,0)</f>
        <v>0</v>
      </c>
      <c r="BH138" s="200">
        <f>IF(N138="zníž. prenesená",J138,0)</f>
        <v>0</v>
      </c>
      <c r="BI138" s="200">
        <f>IF(N138="nulová",J138,0)</f>
        <v>0</v>
      </c>
      <c r="BJ138" s="16" t="s">
        <v>89</v>
      </c>
      <c r="BK138" s="200">
        <f>ROUND(I138*H138,2)</f>
        <v>0</v>
      </c>
      <c r="BL138" s="16" t="s">
        <v>166</v>
      </c>
      <c r="BM138" s="199" t="s">
        <v>181</v>
      </c>
    </row>
    <row r="139" s="2" customFormat="1" ht="37.8" customHeight="1">
      <c r="A139" s="35"/>
      <c r="B139" s="186"/>
      <c r="C139" s="201" t="s">
        <v>158</v>
      </c>
      <c r="D139" s="201" t="s">
        <v>155</v>
      </c>
      <c r="E139" s="202" t="s">
        <v>182</v>
      </c>
      <c r="F139" s="203" t="s">
        <v>183</v>
      </c>
      <c r="G139" s="204" t="s">
        <v>165</v>
      </c>
      <c r="H139" s="205">
        <v>53</v>
      </c>
      <c r="I139" s="206"/>
      <c r="J139" s="207">
        <f>ROUND(I139*H139,2)</f>
        <v>0</v>
      </c>
      <c r="K139" s="208"/>
      <c r="L139" s="209"/>
      <c r="M139" s="210" t="s">
        <v>1</v>
      </c>
      <c r="N139" s="211" t="s">
        <v>42</v>
      </c>
      <c r="O139" s="79"/>
      <c r="P139" s="197">
        <f>O139*H139</f>
        <v>0</v>
      </c>
      <c r="Q139" s="197">
        <v>0</v>
      </c>
      <c r="R139" s="197">
        <f>Q139*H139</f>
        <v>0</v>
      </c>
      <c r="S139" s="197">
        <v>0</v>
      </c>
      <c r="T139" s="198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9" t="s">
        <v>170</v>
      </c>
      <c r="AT139" s="199" t="s">
        <v>155</v>
      </c>
      <c r="AU139" s="199" t="s">
        <v>89</v>
      </c>
      <c r="AY139" s="16" t="s">
        <v>148</v>
      </c>
      <c r="BE139" s="200">
        <f>IF(N139="základná",J139,0)</f>
        <v>0</v>
      </c>
      <c r="BF139" s="200">
        <f>IF(N139="znížená",J139,0)</f>
        <v>0</v>
      </c>
      <c r="BG139" s="200">
        <f>IF(N139="zákl. prenesená",J139,0)</f>
        <v>0</v>
      </c>
      <c r="BH139" s="200">
        <f>IF(N139="zníž. prenesená",J139,0)</f>
        <v>0</v>
      </c>
      <c r="BI139" s="200">
        <f>IF(N139="nulová",J139,0)</f>
        <v>0</v>
      </c>
      <c r="BJ139" s="16" t="s">
        <v>89</v>
      </c>
      <c r="BK139" s="200">
        <f>ROUND(I139*H139,2)</f>
        <v>0</v>
      </c>
      <c r="BL139" s="16" t="s">
        <v>166</v>
      </c>
      <c r="BM139" s="199" t="s">
        <v>166</v>
      </c>
    </row>
    <row r="140" s="2" customFormat="1" ht="37.8" customHeight="1">
      <c r="A140" s="35"/>
      <c r="B140" s="186"/>
      <c r="C140" s="201" t="s">
        <v>184</v>
      </c>
      <c r="D140" s="201" t="s">
        <v>155</v>
      </c>
      <c r="E140" s="202" t="s">
        <v>185</v>
      </c>
      <c r="F140" s="203" t="s">
        <v>186</v>
      </c>
      <c r="G140" s="204" t="s">
        <v>165</v>
      </c>
      <c r="H140" s="205">
        <v>21.5</v>
      </c>
      <c r="I140" s="206"/>
      <c r="J140" s="207">
        <f>ROUND(I140*H140,2)</f>
        <v>0</v>
      </c>
      <c r="K140" s="208"/>
      <c r="L140" s="209"/>
      <c r="M140" s="210" t="s">
        <v>1</v>
      </c>
      <c r="N140" s="211" t="s">
        <v>42</v>
      </c>
      <c r="O140" s="79"/>
      <c r="P140" s="197">
        <f>O140*H140</f>
        <v>0</v>
      </c>
      <c r="Q140" s="197">
        <v>0</v>
      </c>
      <c r="R140" s="197">
        <f>Q140*H140</f>
        <v>0</v>
      </c>
      <c r="S140" s="197">
        <v>0</v>
      </c>
      <c r="T140" s="198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9" t="s">
        <v>170</v>
      </c>
      <c r="AT140" s="199" t="s">
        <v>155</v>
      </c>
      <c r="AU140" s="199" t="s">
        <v>89</v>
      </c>
      <c r="AY140" s="16" t="s">
        <v>148</v>
      </c>
      <c r="BE140" s="200">
        <f>IF(N140="základná",J140,0)</f>
        <v>0</v>
      </c>
      <c r="BF140" s="200">
        <f>IF(N140="znížená",J140,0)</f>
        <v>0</v>
      </c>
      <c r="BG140" s="200">
        <f>IF(N140="zákl. prenesená",J140,0)</f>
        <v>0</v>
      </c>
      <c r="BH140" s="200">
        <f>IF(N140="zníž. prenesená",J140,0)</f>
        <v>0</v>
      </c>
      <c r="BI140" s="200">
        <f>IF(N140="nulová",J140,0)</f>
        <v>0</v>
      </c>
      <c r="BJ140" s="16" t="s">
        <v>89</v>
      </c>
      <c r="BK140" s="200">
        <f>ROUND(I140*H140,2)</f>
        <v>0</v>
      </c>
      <c r="BL140" s="16" t="s">
        <v>166</v>
      </c>
      <c r="BM140" s="199" t="s">
        <v>187</v>
      </c>
    </row>
    <row r="141" s="2" customFormat="1" ht="24.15" customHeight="1">
      <c r="A141" s="35"/>
      <c r="B141" s="186"/>
      <c r="C141" s="187" t="s">
        <v>174</v>
      </c>
      <c r="D141" s="187" t="s">
        <v>150</v>
      </c>
      <c r="E141" s="188" t="s">
        <v>188</v>
      </c>
      <c r="F141" s="189" t="s">
        <v>189</v>
      </c>
      <c r="G141" s="190" t="s">
        <v>165</v>
      </c>
      <c r="H141" s="191">
        <v>7</v>
      </c>
      <c r="I141" s="192"/>
      <c r="J141" s="193">
        <f>ROUND(I141*H141,2)</f>
        <v>0</v>
      </c>
      <c r="K141" s="194"/>
      <c r="L141" s="36"/>
      <c r="M141" s="195" t="s">
        <v>1</v>
      </c>
      <c r="N141" s="196" t="s">
        <v>42</v>
      </c>
      <c r="O141" s="79"/>
      <c r="P141" s="197">
        <f>O141*H141</f>
        <v>0</v>
      </c>
      <c r="Q141" s="197">
        <v>0</v>
      </c>
      <c r="R141" s="197">
        <f>Q141*H141</f>
        <v>0</v>
      </c>
      <c r="S141" s="197">
        <v>0</v>
      </c>
      <c r="T141" s="198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9" t="s">
        <v>166</v>
      </c>
      <c r="AT141" s="199" t="s">
        <v>150</v>
      </c>
      <c r="AU141" s="199" t="s">
        <v>89</v>
      </c>
      <c r="AY141" s="16" t="s">
        <v>148</v>
      </c>
      <c r="BE141" s="200">
        <f>IF(N141="základná",J141,0)</f>
        <v>0</v>
      </c>
      <c r="BF141" s="200">
        <f>IF(N141="znížená",J141,0)</f>
        <v>0</v>
      </c>
      <c r="BG141" s="200">
        <f>IF(N141="zákl. prenesená",J141,0)</f>
        <v>0</v>
      </c>
      <c r="BH141" s="200">
        <f>IF(N141="zníž. prenesená",J141,0)</f>
        <v>0</v>
      </c>
      <c r="BI141" s="200">
        <f>IF(N141="nulová",J141,0)</f>
        <v>0</v>
      </c>
      <c r="BJ141" s="16" t="s">
        <v>89</v>
      </c>
      <c r="BK141" s="200">
        <f>ROUND(I141*H141,2)</f>
        <v>0</v>
      </c>
      <c r="BL141" s="16" t="s">
        <v>166</v>
      </c>
      <c r="BM141" s="199" t="s">
        <v>7</v>
      </c>
    </row>
    <row r="142" s="2" customFormat="1" ht="37.8" customHeight="1">
      <c r="A142" s="35"/>
      <c r="B142" s="186"/>
      <c r="C142" s="201" t="s">
        <v>190</v>
      </c>
      <c r="D142" s="201" t="s">
        <v>155</v>
      </c>
      <c r="E142" s="202" t="s">
        <v>191</v>
      </c>
      <c r="F142" s="203" t="s">
        <v>192</v>
      </c>
      <c r="G142" s="204" t="s">
        <v>165</v>
      </c>
      <c r="H142" s="205">
        <v>7</v>
      </c>
      <c r="I142" s="206"/>
      <c r="J142" s="207">
        <f>ROUND(I142*H142,2)</f>
        <v>0</v>
      </c>
      <c r="K142" s="208"/>
      <c r="L142" s="209"/>
      <c r="M142" s="210" t="s">
        <v>1</v>
      </c>
      <c r="N142" s="211" t="s">
        <v>42</v>
      </c>
      <c r="O142" s="79"/>
      <c r="P142" s="197">
        <f>O142*H142</f>
        <v>0</v>
      </c>
      <c r="Q142" s="197">
        <v>0</v>
      </c>
      <c r="R142" s="197">
        <f>Q142*H142</f>
        <v>0</v>
      </c>
      <c r="S142" s="197">
        <v>0</v>
      </c>
      <c r="T142" s="198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9" t="s">
        <v>170</v>
      </c>
      <c r="AT142" s="199" t="s">
        <v>155</v>
      </c>
      <c r="AU142" s="199" t="s">
        <v>89</v>
      </c>
      <c r="AY142" s="16" t="s">
        <v>148</v>
      </c>
      <c r="BE142" s="200">
        <f>IF(N142="základná",J142,0)</f>
        <v>0</v>
      </c>
      <c r="BF142" s="200">
        <f>IF(N142="znížená",J142,0)</f>
        <v>0</v>
      </c>
      <c r="BG142" s="200">
        <f>IF(N142="zákl. prenesená",J142,0)</f>
        <v>0</v>
      </c>
      <c r="BH142" s="200">
        <f>IF(N142="zníž. prenesená",J142,0)</f>
        <v>0</v>
      </c>
      <c r="BI142" s="200">
        <f>IF(N142="nulová",J142,0)</f>
        <v>0</v>
      </c>
      <c r="BJ142" s="16" t="s">
        <v>89</v>
      </c>
      <c r="BK142" s="200">
        <f>ROUND(I142*H142,2)</f>
        <v>0</v>
      </c>
      <c r="BL142" s="16" t="s">
        <v>166</v>
      </c>
      <c r="BM142" s="199" t="s">
        <v>193</v>
      </c>
    </row>
    <row r="143" s="2" customFormat="1" ht="24.15" customHeight="1">
      <c r="A143" s="35"/>
      <c r="B143" s="186"/>
      <c r="C143" s="187" t="s">
        <v>177</v>
      </c>
      <c r="D143" s="187" t="s">
        <v>150</v>
      </c>
      <c r="E143" s="188" t="s">
        <v>194</v>
      </c>
      <c r="F143" s="189" t="s">
        <v>195</v>
      </c>
      <c r="G143" s="190" t="s">
        <v>165</v>
      </c>
      <c r="H143" s="191">
        <v>211</v>
      </c>
      <c r="I143" s="192"/>
      <c r="J143" s="193">
        <f>ROUND(I143*H143,2)</f>
        <v>0</v>
      </c>
      <c r="K143" s="194"/>
      <c r="L143" s="36"/>
      <c r="M143" s="195" t="s">
        <v>1</v>
      </c>
      <c r="N143" s="196" t="s">
        <v>42</v>
      </c>
      <c r="O143" s="79"/>
      <c r="P143" s="197">
        <f>O143*H143</f>
        <v>0</v>
      </c>
      <c r="Q143" s="197">
        <v>0</v>
      </c>
      <c r="R143" s="197">
        <f>Q143*H143</f>
        <v>0</v>
      </c>
      <c r="S143" s="197">
        <v>0</v>
      </c>
      <c r="T143" s="198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9" t="s">
        <v>166</v>
      </c>
      <c r="AT143" s="199" t="s">
        <v>150</v>
      </c>
      <c r="AU143" s="199" t="s">
        <v>89</v>
      </c>
      <c r="AY143" s="16" t="s">
        <v>148</v>
      </c>
      <c r="BE143" s="200">
        <f>IF(N143="základná",J143,0)</f>
        <v>0</v>
      </c>
      <c r="BF143" s="200">
        <f>IF(N143="znížená",J143,0)</f>
        <v>0</v>
      </c>
      <c r="BG143" s="200">
        <f>IF(N143="zákl. prenesená",J143,0)</f>
        <v>0</v>
      </c>
      <c r="BH143" s="200">
        <f>IF(N143="zníž. prenesená",J143,0)</f>
        <v>0</v>
      </c>
      <c r="BI143" s="200">
        <f>IF(N143="nulová",J143,0)</f>
        <v>0</v>
      </c>
      <c r="BJ143" s="16" t="s">
        <v>89</v>
      </c>
      <c r="BK143" s="200">
        <f>ROUND(I143*H143,2)</f>
        <v>0</v>
      </c>
      <c r="BL143" s="16" t="s">
        <v>166</v>
      </c>
      <c r="BM143" s="199" t="s">
        <v>196</v>
      </c>
    </row>
    <row r="144" s="2" customFormat="1" ht="37.8" customHeight="1">
      <c r="A144" s="35"/>
      <c r="B144" s="186"/>
      <c r="C144" s="201" t="s">
        <v>197</v>
      </c>
      <c r="D144" s="201" t="s">
        <v>155</v>
      </c>
      <c r="E144" s="202" t="s">
        <v>198</v>
      </c>
      <c r="F144" s="203" t="s">
        <v>199</v>
      </c>
      <c r="G144" s="204" t="s">
        <v>165</v>
      </c>
      <c r="H144" s="205">
        <v>92</v>
      </c>
      <c r="I144" s="206"/>
      <c r="J144" s="207">
        <f>ROUND(I144*H144,2)</f>
        <v>0</v>
      </c>
      <c r="K144" s="208"/>
      <c r="L144" s="209"/>
      <c r="M144" s="210" t="s">
        <v>1</v>
      </c>
      <c r="N144" s="211" t="s">
        <v>42</v>
      </c>
      <c r="O144" s="79"/>
      <c r="P144" s="197">
        <f>O144*H144</f>
        <v>0</v>
      </c>
      <c r="Q144" s="197">
        <v>0</v>
      </c>
      <c r="R144" s="197">
        <f>Q144*H144</f>
        <v>0</v>
      </c>
      <c r="S144" s="197">
        <v>0</v>
      </c>
      <c r="T144" s="198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9" t="s">
        <v>170</v>
      </c>
      <c r="AT144" s="199" t="s">
        <v>155</v>
      </c>
      <c r="AU144" s="199" t="s">
        <v>89</v>
      </c>
      <c r="AY144" s="16" t="s">
        <v>148</v>
      </c>
      <c r="BE144" s="200">
        <f>IF(N144="základná",J144,0)</f>
        <v>0</v>
      </c>
      <c r="BF144" s="200">
        <f>IF(N144="znížená",J144,0)</f>
        <v>0</v>
      </c>
      <c r="BG144" s="200">
        <f>IF(N144="zákl. prenesená",J144,0)</f>
        <v>0</v>
      </c>
      <c r="BH144" s="200">
        <f>IF(N144="zníž. prenesená",J144,0)</f>
        <v>0</v>
      </c>
      <c r="BI144" s="200">
        <f>IF(N144="nulová",J144,0)</f>
        <v>0</v>
      </c>
      <c r="BJ144" s="16" t="s">
        <v>89</v>
      </c>
      <c r="BK144" s="200">
        <f>ROUND(I144*H144,2)</f>
        <v>0</v>
      </c>
      <c r="BL144" s="16" t="s">
        <v>166</v>
      </c>
      <c r="BM144" s="199" t="s">
        <v>200</v>
      </c>
    </row>
    <row r="145" s="2" customFormat="1" ht="37.8" customHeight="1">
      <c r="A145" s="35"/>
      <c r="B145" s="186"/>
      <c r="C145" s="201" t="s">
        <v>181</v>
      </c>
      <c r="D145" s="201" t="s">
        <v>155</v>
      </c>
      <c r="E145" s="202" t="s">
        <v>201</v>
      </c>
      <c r="F145" s="203" t="s">
        <v>202</v>
      </c>
      <c r="G145" s="204" t="s">
        <v>165</v>
      </c>
      <c r="H145" s="205">
        <v>59</v>
      </c>
      <c r="I145" s="206"/>
      <c r="J145" s="207">
        <f>ROUND(I145*H145,2)</f>
        <v>0</v>
      </c>
      <c r="K145" s="208"/>
      <c r="L145" s="209"/>
      <c r="M145" s="210" t="s">
        <v>1</v>
      </c>
      <c r="N145" s="211" t="s">
        <v>42</v>
      </c>
      <c r="O145" s="79"/>
      <c r="P145" s="197">
        <f>O145*H145</f>
        <v>0</v>
      </c>
      <c r="Q145" s="197">
        <v>0</v>
      </c>
      <c r="R145" s="197">
        <f>Q145*H145</f>
        <v>0</v>
      </c>
      <c r="S145" s="197">
        <v>0</v>
      </c>
      <c r="T145" s="198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9" t="s">
        <v>170</v>
      </c>
      <c r="AT145" s="199" t="s">
        <v>155</v>
      </c>
      <c r="AU145" s="199" t="s">
        <v>89</v>
      </c>
      <c r="AY145" s="16" t="s">
        <v>148</v>
      </c>
      <c r="BE145" s="200">
        <f>IF(N145="základná",J145,0)</f>
        <v>0</v>
      </c>
      <c r="BF145" s="200">
        <f>IF(N145="znížená",J145,0)</f>
        <v>0</v>
      </c>
      <c r="BG145" s="200">
        <f>IF(N145="zákl. prenesená",J145,0)</f>
        <v>0</v>
      </c>
      <c r="BH145" s="200">
        <f>IF(N145="zníž. prenesená",J145,0)</f>
        <v>0</v>
      </c>
      <c r="BI145" s="200">
        <f>IF(N145="nulová",J145,0)</f>
        <v>0</v>
      </c>
      <c r="BJ145" s="16" t="s">
        <v>89</v>
      </c>
      <c r="BK145" s="200">
        <f>ROUND(I145*H145,2)</f>
        <v>0</v>
      </c>
      <c r="BL145" s="16" t="s">
        <v>166</v>
      </c>
      <c r="BM145" s="199" t="s">
        <v>203</v>
      </c>
    </row>
    <row r="146" s="2" customFormat="1" ht="24.15" customHeight="1">
      <c r="A146" s="35"/>
      <c r="B146" s="186"/>
      <c r="C146" s="201" t="s">
        <v>204</v>
      </c>
      <c r="D146" s="201" t="s">
        <v>155</v>
      </c>
      <c r="E146" s="202" t="s">
        <v>205</v>
      </c>
      <c r="F146" s="203" t="s">
        <v>206</v>
      </c>
      <c r="G146" s="204" t="s">
        <v>165</v>
      </c>
      <c r="H146" s="205">
        <v>60</v>
      </c>
      <c r="I146" s="206"/>
      <c r="J146" s="207">
        <f>ROUND(I146*H146,2)</f>
        <v>0</v>
      </c>
      <c r="K146" s="208"/>
      <c r="L146" s="209"/>
      <c r="M146" s="210" t="s">
        <v>1</v>
      </c>
      <c r="N146" s="211" t="s">
        <v>42</v>
      </c>
      <c r="O146" s="79"/>
      <c r="P146" s="197">
        <f>O146*H146</f>
        <v>0</v>
      </c>
      <c r="Q146" s="197">
        <v>0</v>
      </c>
      <c r="R146" s="197">
        <f>Q146*H146</f>
        <v>0</v>
      </c>
      <c r="S146" s="197">
        <v>0</v>
      </c>
      <c r="T146" s="198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9" t="s">
        <v>170</v>
      </c>
      <c r="AT146" s="199" t="s">
        <v>155</v>
      </c>
      <c r="AU146" s="199" t="s">
        <v>89</v>
      </c>
      <c r="AY146" s="16" t="s">
        <v>148</v>
      </c>
      <c r="BE146" s="200">
        <f>IF(N146="základná",J146,0)</f>
        <v>0</v>
      </c>
      <c r="BF146" s="200">
        <f>IF(N146="znížená",J146,0)</f>
        <v>0</v>
      </c>
      <c r="BG146" s="200">
        <f>IF(N146="zákl. prenesená",J146,0)</f>
        <v>0</v>
      </c>
      <c r="BH146" s="200">
        <f>IF(N146="zníž. prenesená",J146,0)</f>
        <v>0</v>
      </c>
      <c r="BI146" s="200">
        <f>IF(N146="nulová",J146,0)</f>
        <v>0</v>
      </c>
      <c r="BJ146" s="16" t="s">
        <v>89</v>
      </c>
      <c r="BK146" s="200">
        <f>ROUND(I146*H146,2)</f>
        <v>0</v>
      </c>
      <c r="BL146" s="16" t="s">
        <v>166</v>
      </c>
      <c r="BM146" s="199" t="s">
        <v>207</v>
      </c>
    </row>
    <row r="147" s="2" customFormat="1" ht="16.5" customHeight="1">
      <c r="A147" s="35"/>
      <c r="B147" s="186"/>
      <c r="C147" s="187" t="s">
        <v>166</v>
      </c>
      <c r="D147" s="187" t="s">
        <v>150</v>
      </c>
      <c r="E147" s="188" t="s">
        <v>208</v>
      </c>
      <c r="F147" s="189" t="s">
        <v>209</v>
      </c>
      <c r="G147" s="190" t="s">
        <v>165</v>
      </c>
      <c r="H147" s="191">
        <v>29</v>
      </c>
      <c r="I147" s="192"/>
      <c r="J147" s="193">
        <f>ROUND(I147*H147,2)</f>
        <v>0</v>
      </c>
      <c r="K147" s="194"/>
      <c r="L147" s="36"/>
      <c r="M147" s="195" t="s">
        <v>1</v>
      </c>
      <c r="N147" s="196" t="s">
        <v>42</v>
      </c>
      <c r="O147" s="79"/>
      <c r="P147" s="197">
        <f>O147*H147</f>
        <v>0</v>
      </c>
      <c r="Q147" s="197">
        <v>0</v>
      </c>
      <c r="R147" s="197">
        <f>Q147*H147</f>
        <v>0</v>
      </c>
      <c r="S147" s="197">
        <v>0</v>
      </c>
      <c r="T147" s="198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9" t="s">
        <v>166</v>
      </c>
      <c r="AT147" s="199" t="s">
        <v>150</v>
      </c>
      <c r="AU147" s="199" t="s">
        <v>89</v>
      </c>
      <c r="AY147" s="16" t="s">
        <v>148</v>
      </c>
      <c r="BE147" s="200">
        <f>IF(N147="základná",J147,0)</f>
        <v>0</v>
      </c>
      <c r="BF147" s="200">
        <f>IF(N147="znížená",J147,0)</f>
        <v>0</v>
      </c>
      <c r="BG147" s="200">
        <f>IF(N147="zákl. prenesená",J147,0)</f>
        <v>0</v>
      </c>
      <c r="BH147" s="200">
        <f>IF(N147="zníž. prenesená",J147,0)</f>
        <v>0</v>
      </c>
      <c r="BI147" s="200">
        <f>IF(N147="nulová",J147,0)</f>
        <v>0</v>
      </c>
      <c r="BJ147" s="16" t="s">
        <v>89</v>
      </c>
      <c r="BK147" s="200">
        <f>ROUND(I147*H147,2)</f>
        <v>0</v>
      </c>
      <c r="BL147" s="16" t="s">
        <v>166</v>
      </c>
      <c r="BM147" s="199" t="s">
        <v>170</v>
      </c>
    </row>
    <row r="148" s="2" customFormat="1" ht="24.15" customHeight="1">
      <c r="A148" s="35"/>
      <c r="B148" s="186"/>
      <c r="C148" s="201" t="s">
        <v>210</v>
      </c>
      <c r="D148" s="201" t="s">
        <v>155</v>
      </c>
      <c r="E148" s="202" t="s">
        <v>211</v>
      </c>
      <c r="F148" s="203" t="s">
        <v>212</v>
      </c>
      <c r="G148" s="204" t="s">
        <v>165</v>
      </c>
      <c r="H148" s="205">
        <v>29</v>
      </c>
      <c r="I148" s="206"/>
      <c r="J148" s="207">
        <f>ROUND(I148*H148,2)</f>
        <v>0</v>
      </c>
      <c r="K148" s="208"/>
      <c r="L148" s="209"/>
      <c r="M148" s="210" t="s">
        <v>1</v>
      </c>
      <c r="N148" s="211" t="s">
        <v>42</v>
      </c>
      <c r="O148" s="79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9" t="s">
        <v>170</v>
      </c>
      <c r="AT148" s="199" t="s">
        <v>155</v>
      </c>
      <c r="AU148" s="199" t="s">
        <v>89</v>
      </c>
      <c r="AY148" s="16" t="s">
        <v>148</v>
      </c>
      <c r="BE148" s="200">
        <f>IF(N148="základná",J148,0)</f>
        <v>0</v>
      </c>
      <c r="BF148" s="200">
        <f>IF(N148="znížená",J148,0)</f>
        <v>0</v>
      </c>
      <c r="BG148" s="200">
        <f>IF(N148="zákl. prenesená",J148,0)</f>
        <v>0</v>
      </c>
      <c r="BH148" s="200">
        <f>IF(N148="zníž. prenesená",J148,0)</f>
        <v>0</v>
      </c>
      <c r="BI148" s="200">
        <f>IF(N148="nulová",J148,0)</f>
        <v>0</v>
      </c>
      <c r="BJ148" s="16" t="s">
        <v>89</v>
      </c>
      <c r="BK148" s="200">
        <f>ROUND(I148*H148,2)</f>
        <v>0</v>
      </c>
      <c r="BL148" s="16" t="s">
        <v>166</v>
      </c>
      <c r="BM148" s="199" t="s">
        <v>213</v>
      </c>
    </row>
    <row r="149" s="2" customFormat="1" ht="16.5" customHeight="1">
      <c r="A149" s="35"/>
      <c r="B149" s="186"/>
      <c r="C149" s="187" t="s">
        <v>187</v>
      </c>
      <c r="D149" s="187" t="s">
        <v>150</v>
      </c>
      <c r="E149" s="188" t="s">
        <v>214</v>
      </c>
      <c r="F149" s="189" t="s">
        <v>215</v>
      </c>
      <c r="G149" s="190" t="s">
        <v>165</v>
      </c>
      <c r="H149" s="191">
        <v>84</v>
      </c>
      <c r="I149" s="192"/>
      <c r="J149" s="193">
        <f>ROUND(I149*H149,2)</f>
        <v>0</v>
      </c>
      <c r="K149" s="194"/>
      <c r="L149" s="36"/>
      <c r="M149" s="195" t="s">
        <v>1</v>
      </c>
      <c r="N149" s="196" t="s">
        <v>42</v>
      </c>
      <c r="O149" s="79"/>
      <c r="P149" s="197">
        <f>O149*H149</f>
        <v>0</v>
      </c>
      <c r="Q149" s="197">
        <v>0</v>
      </c>
      <c r="R149" s="197">
        <f>Q149*H149</f>
        <v>0</v>
      </c>
      <c r="S149" s="197">
        <v>0</v>
      </c>
      <c r="T149" s="198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9" t="s">
        <v>166</v>
      </c>
      <c r="AT149" s="199" t="s">
        <v>150</v>
      </c>
      <c r="AU149" s="199" t="s">
        <v>89</v>
      </c>
      <c r="AY149" s="16" t="s">
        <v>148</v>
      </c>
      <c r="BE149" s="200">
        <f>IF(N149="základná",J149,0)</f>
        <v>0</v>
      </c>
      <c r="BF149" s="200">
        <f>IF(N149="znížená",J149,0)</f>
        <v>0</v>
      </c>
      <c r="BG149" s="200">
        <f>IF(N149="zákl. prenesená",J149,0)</f>
        <v>0</v>
      </c>
      <c r="BH149" s="200">
        <f>IF(N149="zníž. prenesená",J149,0)</f>
        <v>0</v>
      </c>
      <c r="BI149" s="200">
        <f>IF(N149="nulová",J149,0)</f>
        <v>0</v>
      </c>
      <c r="BJ149" s="16" t="s">
        <v>89</v>
      </c>
      <c r="BK149" s="200">
        <f>ROUND(I149*H149,2)</f>
        <v>0</v>
      </c>
      <c r="BL149" s="16" t="s">
        <v>166</v>
      </c>
      <c r="BM149" s="199" t="s">
        <v>216</v>
      </c>
    </row>
    <row r="150" s="2" customFormat="1" ht="24.15" customHeight="1">
      <c r="A150" s="35"/>
      <c r="B150" s="186"/>
      <c r="C150" s="201" t="s">
        <v>217</v>
      </c>
      <c r="D150" s="201" t="s">
        <v>155</v>
      </c>
      <c r="E150" s="202" t="s">
        <v>218</v>
      </c>
      <c r="F150" s="203" t="s">
        <v>219</v>
      </c>
      <c r="G150" s="204" t="s">
        <v>165</v>
      </c>
      <c r="H150" s="205">
        <v>84</v>
      </c>
      <c r="I150" s="206"/>
      <c r="J150" s="207">
        <f>ROUND(I150*H150,2)</f>
        <v>0</v>
      </c>
      <c r="K150" s="208"/>
      <c r="L150" s="209"/>
      <c r="M150" s="210" t="s">
        <v>1</v>
      </c>
      <c r="N150" s="211" t="s">
        <v>42</v>
      </c>
      <c r="O150" s="79"/>
      <c r="P150" s="197">
        <f>O150*H150</f>
        <v>0</v>
      </c>
      <c r="Q150" s="197">
        <v>0</v>
      </c>
      <c r="R150" s="197">
        <f>Q150*H150</f>
        <v>0</v>
      </c>
      <c r="S150" s="197">
        <v>0</v>
      </c>
      <c r="T150" s="198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9" t="s">
        <v>170</v>
      </c>
      <c r="AT150" s="199" t="s">
        <v>155</v>
      </c>
      <c r="AU150" s="199" t="s">
        <v>89</v>
      </c>
      <c r="AY150" s="16" t="s">
        <v>148</v>
      </c>
      <c r="BE150" s="200">
        <f>IF(N150="základná",J150,0)</f>
        <v>0</v>
      </c>
      <c r="BF150" s="200">
        <f>IF(N150="znížená",J150,0)</f>
        <v>0</v>
      </c>
      <c r="BG150" s="200">
        <f>IF(N150="zákl. prenesená",J150,0)</f>
        <v>0</v>
      </c>
      <c r="BH150" s="200">
        <f>IF(N150="zníž. prenesená",J150,0)</f>
        <v>0</v>
      </c>
      <c r="BI150" s="200">
        <f>IF(N150="nulová",J150,0)</f>
        <v>0</v>
      </c>
      <c r="BJ150" s="16" t="s">
        <v>89</v>
      </c>
      <c r="BK150" s="200">
        <f>ROUND(I150*H150,2)</f>
        <v>0</v>
      </c>
      <c r="BL150" s="16" t="s">
        <v>166</v>
      </c>
      <c r="BM150" s="199" t="s">
        <v>220</v>
      </c>
    </row>
    <row r="151" s="2" customFormat="1" ht="24.15" customHeight="1">
      <c r="A151" s="35"/>
      <c r="B151" s="186"/>
      <c r="C151" s="187" t="s">
        <v>7</v>
      </c>
      <c r="D151" s="187" t="s">
        <v>150</v>
      </c>
      <c r="E151" s="188" t="s">
        <v>221</v>
      </c>
      <c r="F151" s="189" t="s">
        <v>222</v>
      </c>
      <c r="G151" s="190" t="s">
        <v>223</v>
      </c>
      <c r="H151" s="212"/>
      <c r="I151" s="192"/>
      <c r="J151" s="193">
        <f>ROUND(I151*H151,2)</f>
        <v>0</v>
      </c>
      <c r="K151" s="194"/>
      <c r="L151" s="36"/>
      <c r="M151" s="195" t="s">
        <v>1</v>
      </c>
      <c r="N151" s="196" t="s">
        <v>42</v>
      </c>
      <c r="O151" s="79"/>
      <c r="P151" s="197">
        <f>O151*H151</f>
        <v>0</v>
      </c>
      <c r="Q151" s="197">
        <v>0</v>
      </c>
      <c r="R151" s="197">
        <f>Q151*H151</f>
        <v>0</v>
      </c>
      <c r="S151" s="197">
        <v>0</v>
      </c>
      <c r="T151" s="198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9" t="s">
        <v>166</v>
      </c>
      <c r="AT151" s="199" t="s">
        <v>150</v>
      </c>
      <c r="AU151" s="199" t="s">
        <v>89</v>
      </c>
      <c r="AY151" s="16" t="s">
        <v>148</v>
      </c>
      <c r="BE151" s="200">
        <f>IF(N151="základná",J151,0)</f>
        <v>0</v>
      </c>
      <c r="BF151" s="200">
        <f>IF(N151="znížená",J151,0)</f>
        <v>0</v>
      </c>
      <c r="BG151" s="200">
        <f>IF(N151="zákl. prenesená",J151,0)</f>
        <v>0</v>
      </c>
      <c r="BH151" s="200">
        <f>IF(N151="zníž. prenesená",J151,0)</f>
        <v>0</v>
      </c>
      <c r="BI151" s="200">
        <f>IF(N151="nulová",J151,0)</f>
        <v>0</v>
      </c>
      <c r="BJ151" s="16" t="s">
        <v>89</v>
      </c>
      <c r="BK151" s="200">
        <f>ROUND(I151*H151,2)</f>
        <v>0</v>
      </c>
      <c r="BL151" s="16" t="s">
        <v>166</v>
      </c>
      <c r="BM151" s="199" t="s">
        <v>224</v>
      </c>
    </row>
    <row r="152" s="12" customFormat="1" ht="22.8" customHeight="1">
      <c r="A152" s="12"/>
      <c r="B152" s="173"/>
      <c r="C152" s="12"/>
      <c r="D152" s="174" t="s">
        <v>75</v>
      </c>
      <c r="E152" s="184" t="s">
        <v>225</v>
      </c>
      <c r="F152" s="184" t="s">
        <v>226</v>
      </c>
      <c r="G152" s="12"/>
      <c r="H152" s="12"/>
      <c r="I152" s="176"/>
      <c r="J152" s="185">
        <f>BK152</f>
        <v>0</v>
      </c>
      <c r="K152" s="12"/>
      <c r="L152" s="173"/>
      <c r="M152" s="178"/>
      <c r="N152" s="179"/>
      <c r="O152" s="179"/>
      <c r="P152" s="180">
        <f>SUM(P153:P175)</f>
        <v>0</v>
      </c>
      <c r="Q152" s="179"/>
      <c r="R152" s="180">
        <f>SUM(R153:R175)</f>
        <v>0</v>
      </c>
      <c r="S152" s="179"/>
      <c r="T152" s="181">
        <f>SUM(T153:T175)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74" t="s">
        <v>89</v>
      </c>
      <c r="AT152" s="182" t="s">
        <v>75</v>
      </c>
      <c r="AU152" s="182" t="s">
        <v>83</v>
      </c>
      <c r="AY152" s="174" t="s">
        <v>148</v>
      </c>
      <c r="BK152" s="183">
        <f>SUM(BK153:BK175)</f>
        <v>0</v>
      </c>
    </row>
    <row r="153" s="2" customFormat="1" ht="21.75" customHeight="1">
      <c r="A153" s="35"/>
      <c r="B153" s="186"/>
      <c r="C153" s="187" t="s">
        <v>227</v>
      </c>
      <c r="D153" s="187" t="s">
        <v>150</v>
      </c>
      <c r="E153" s="188" t="s">
        <v>228</v>
      </c>
      <c r="F153" s="189" t="s">
        <v>229</v>
      </c>
      <c r="G153" s="190" t="s">
        <v>165</v>
      </c>
      <c r="H153" s="191">
        <v>10</v>
      </c>
      <c r="I153" s="192"/>
      <c r="J153" s="193">
        <f>ROUND(I153*H153,2)</f>
        <v>0</v>
      </c>
      <c r="K153" s="194"/>
      <c r="L153" s="36"/>
      <c r="M153" s="195" t="s">
        <v>1</v>
      </c>
      <c r="N153" s="196" t="s">
        <v>42</v>
      </c>
      <c r="O153" s="79"/>
      <c r="P153" s="197">
        <f>O153*H153</f>
        <v>0</v>
      </c>
      <c r="Q153" s="197">
        <v>0</v>
      </c>
      <c r="R153" s="197">
        <f>Q153*H153</f>
        <v>0</v>
      </c>
      <c r="S153" s="197">
        <v>0</v>
      </c>
      <c r="T153" s="198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9" t="s">
        <v>166</v>
      </c>
      <c r="AT153" s="199" t="s">
        <v>150</v>
      </c>
      <c r="AU153" s="199" t="s">
        <v>89</v>
      </c>
      <c r="AY153" s="16" t="s">
        <v>148</v>
      </c>
      <c r="BE153" s="200">
        <f>IF(N153="základná",J153,0)</f>
        <v>0</v>
      </c>
      <c r="BF153" s="200">
        <f>IF(N153="znížená",J153,0)</f>
        <v>0</v>
      </c>
      <c r="BG153" s="200">
        <f>IF(N153="zákl. prenesená",J153,0)</f>
        <v>0</v>
      </c>
      <c r="BH153" s="200">
        <f>IF(N153="zníž. prenesená",J153,0)</f>
        <v>0</v>
      </c>
      <c r="BI153" s="200">
        <f>IF(N153="nulová",J153,0)</f>
        <v>0</v>
      </c>
      <c r="BJ153" s="16" t="s">
        <v>89</v>
      </c>
      <c r="BK153" s="200">
        <f>ROUND(I153*H153,2)</f>
        <v>0</v>
      </c>
      <c r="BL153" s="16" t="s">
        <v>166</v>
      </c>
      <c r="BM153" s="199" t="s">
        <v>230</v>
      </c>
    </row>
    <row r="154" s="2" customFormat="1" ht="21.75" customHeight="1">
      <c r="A154" s="35"/>
      <c r="B154" s="186"/>
      <c r="C154" s="187" t="s">
        <v>193</v>
      </c>
      <c r="D154" s="187" t="s">
        <v>150</v>
      </c>
      <c r="E154" s="188" t="s">
        <v>231</v>
      </c>
      <c r="F154" s="189" t="s">
        <v>232</v>
      </c>
      <c r="G154" s="190" t="s">
        <v>165</v>
      </c>
      <c r="H154" s="191">
        <v>7</v>
      </c>
      <c r="I154" s="192"/>
      <c r="J154" s="193">
        <f>ROUND(I154*H154,2)</f>
        <v>0</v>
      </c>
      <c r="K154" s="194"/>
      <c r="L154" s="36"/>
      <c r="M154" s="195" t="s">
        <v>1</v>
      </c>
      <c r="N154" s="196" t="s">
        <v>42</v>
      </c>
      <c r="O154" s="79"/>
      <c r="P154" s="197">
        <f>O154*H154</f>
        <v>0</v>
      </c>
      <c r="Q154" s="197">
        <v>0</v>
      </c>
      <c r="R154" s="197">
        <f>Q154*H154</f>
        <v>0</v>
      </c>
      <c r="S154" s="197">
        <v>0</v>
      </c>
      <c r="T154" s="198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9" t="s">
        <v>166</v>
      </c>
      <c r="AT154" s="199" t="s">
        <v>150</v>
      </c>
      <c r="AU154" s="199" t="s">
        <v>89</v>
      </c>
      <c r="AY154" s="16" t="s">
        <v>148</v>
      </c>
      <c r="BE154" s="200">
        <f>IF(N154="základná",J154,0)</f>
        <v>0</v>
      </c>
      <c r="BF154" s="200">
        <f>IF(N154="znížená",J154,0)</f>
        <v>0</v>
      </c>
      <c r="BG154" s="200">
        <f>IF(N154="zákl. prenesená",J154,0)</f>
        <v>0</v>
      </c>
      <c r="BH154" s="200">
        <f>IF(N154="zníž. prenesená",J154,0)</f>
        <v>0</v>
      </c>
      <c r="BI154" s="200">
        <f>IF(N154="nulová",J154,0)</f>
        <v>0</v>
      </c>
      <c r="BJ154" s="16" t="s">
        <v>89</v>
      </c>
      <c r="BK154" s="200">
        <f>ROUND(I154*H154,2)</f>
        <v>0</v>
      </c>
      <c r="BL154" s="16" t="s">
        <v>166</v>
      </c>
      <c r="BM154" s="199" t="s">
        <v>233</v>
      </c>
    </row>
    <row r="155" s="2" customFormat="1" ht="21.75" customHeight="1">
      <c r="A155" s="35"/>
      <c r="B155" s="186"/>
      <c r="C155" s="187" t="s">
        <v>234</v>
      </c>
      <c r="D155" s="187" t="s">
        <v>150</v>
      </c>
      <c r="E155" s="188" t="s">
        <v>235</v>
      </c>
      <c r="F155" s="189" t="s">
        <v>236</v>
      </c>
      <c r="G155" s="190" t="s">
        <v>165</v>
      </c>
      <c r="H155" s="191">
        <v>4</v>
      </c>
      <c r="I155" s="192"/>
      <c r="J155" s="193">
        <f>ROUND(I155*H155,2)</f>
        <v>0</v>
      </c>
      <c r="K155" s="194"/>
      <c r="L155" s="36"/>
      <c r="M155" s="195" t="s">
        <v>1</v>
      </c>
      <c r="N155" s="196" t="s">
        <v>42</v>
      </c>
      <c r="O155" s="79"/>
      <c r="P155" s="197">
        <f>O155*H155</f>
        <v>0</v>
      </c>
      <c r="Q155" s="197">
        <v>0</v>
      </c>
      <c r="R155" s="197">
        <f>Q155*H155</f>
        <v>0</v>
      </c>
      <c r="S155" s="197">
        <v>0</v>
      </c>
      <c r="T155" s="198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9" t="s">
        <v>166</v>
      </c>
      <c r="AT155" s="199" t="s">
        <v>150</v>
      </c>
      <c r="AU155" s="199" t="s">
        <v>89</v>
      </c>
      <c r="AY155" s="16" t="s">
        <v>148</v>
      </c>
      <c r="BE155" s="200">
        <f>IF(N155="základná",J155,0)</f>
        <v>0</v>
      </c>
      <c r="BF155" s="200">
        <f>IF(N155="znížená",J155,0)</f>
        <v>0</v>
      </c>
      <c r="BG155" s="200">
        <f>IF(N155="zákl. prenesená",J155,0)</f>
        <v>0</v>
      </c>
      <c r="BH155" s="200">
        <f>IF(N155="zníž. prenesená",J155,0)</f>
        <v>0</v>
      </c>
      <c r="BI155" s="200">
        <f>IF(N155="nulová",J155,0)</f>
        <v>0</v>
      </c>
      <c r="BJ155" s="16" t="s">
        <v>89</v>
      </c>
      <c r="BK155" s="200">
        <f>ROUND(I155*H155,2)</f>
        <v>0</v>
      </c>
      <c r="BL155" s="16" t="s">
        <v>166</v>
      </c>
      <c r="BM155" s="199" t="s">
        <v>237</v>
      </c>
    </row>
    <row r="156" s="2" customFormat="1" ht="21.75" customHeight="1">
      <c r="A156" s="35"/>
      <c r="B156" s="186"/>
      <c r="C156" s="187" t="s">
        <v>196</v>
      </c>
      <c r="D156" s="187" t="s">
        <v>150</v>
      </c>
      <c r="E156" s="188" t="s">
        <v>238</v>
      </c>
      <c r="F156" s="189" t="s">
        <v>239</v>
      </c>
      <c r="G156" s="190" t="s">
        <v>165</v>
      </c>
      <c r="H156" s="191">
        <v>110</v>
      </c>
      <c r="I156" s="192"/>
      <c r="J156" s="193">
        <f>ROUND(I156*H156,2)</f>
        <v>0</v>
      </c>
      <c r="K156" s="194"/>
      <c r="L156" s="36"/>
      <c r="M156" s="195" t="s">
        <v>1</v>
      </c>
      <c r="N156" s="196" t="s">
        <v>42</v>
      </c>
      <c r="O156" s="79"/>
      <c r="P156" s="197">
        <f>O156*H156</f>
        <v>0</v>
      </c>
      <c r="Q156" s="197">
        <v>0</v>
      </c>
      <c r="R156" s="197">
        <f>Q156*H156</f>
        <v>0</v>
      </c>
      <c r="S156" s="197">
        <v>0</v>
      </c>
      <c r="T156" s="198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9" t="s">
        <v>166</v>
      </c>
      <c r="AT156" s="199" t="s">
        <v>150</v>
      </c>
      <c r="AU156" s="199" t="s">
        <v>89</v>
      </c>
      <c r="AY156" s="16" t="s">
        <v>148</v>
      </c>
      <c r="BE156" s="200">
        <f>IF(N156="základná",J156,0)</f>
        <v>0</v>
      </c>
      <c r="BF156" s="200">
        <f>IF(N156="znížená",J156,0)</f>
        <v>0</v>
      </c>
      <c r="BG156" s="200">
        <f>IF(N156="zákl. prenesená",J156,0)</f>
        <v>0</v>
      </c>
      <c r="BH156" s="200">
        <f>IF(N156="zníž. prenesená",J156,0)</f>
        <v>0</v>
      </c>
      <c r="BI156" s="200">
        <f>IF(N156="nulová",J156,0)</f>
        <v>0</v>
      </c>
      <c r="BJ156" s="16" t="s">
        <v>89</v>
      </c>
      <c r="BK156" s="200">
        <f>ROUND(I156*H156,2)</f>
        <v>0</v>
      </c>
      <c r="BL156" s="16" t="s">
        <v>166</v>
      </c>
      <c r="BM156" s="199" t="s">
        <v>240</v>
      </c>
    </row>
    <row r="157" s="2" customFormat="1" ht="16.5" customHeight="1">
      <c r="A157" s="35"/>
      <c r="B157" s="186"/>
      <c r="C157" s="187" t="s">
        <v>241</v>
      </c>
      <c r="D157" s="187" t="s">
        <v>150</v>
      </c>
      <c r="E157" s="188" t="s">
        <v>242</v>
      </c>
      <c r="F157" s="189" t="s">
        <v>243</v>
      </c>
      <c r="G157" s="190" t="s">
        <v>165</v>
      </c>
      <c r="H157" s="191">
        <v>20</v>
      </c>
      <c r="I157" s="192"/>
      <c r="J157" s="193">
        <f>ROUND(I157*H157,2)</f>
        <v>0</v>
      </c>
      <c r="K157" s="194"/>
      <c r="L157" s="36"/>
      <c r="M157" s="195" t="s">
        <v>1</v>
      </c>
      <c r="N157" s="196" t="s">
        <v>42</v>
      </c>
      <c r="O157" s="79"/>
      <c r="P157" s="197">
        <f>O157*H157</f>
        <v>0</v>
      </c>
      <c r="Q157" s="197">
        <v>0</v>
      </c>
      <c r="R157" s="197">
        <f>Q157*H157</f>
        <v>0</v>
      </c>
      <c r="S157" s="197">
        <v>0</v>
      </c>
      <c r="T157" s="198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9" t="s">
        <v>166</v>
      </c>
      <c r="AT157" s="199" t="s">
        <v>150</v>
      </c>
      <c r="AU157" s="199" t="s">
        <v>89</v>
      </c>
      <c r="AY157" s="16" t="s">
        <v>148</v>
      </c>
      <c r="BE157" s="200">
        <f>IF(N157="základná",J157,0)</f>
        <v>0</v>
      </c>
      <c r="BF157" s="200">
        <f>IF(N157="znížená",J157,0)</f>
        <v>0</v>
      </c>
      <c r="BG157" s="200">
        <f>IF(N157="zákl. prenesená",J157,0)</f>
        <v>0</v>
      </c>
      <c r="BH157" s="200">
        <f>IF(N157="zníž. prenesená",J157,0)</f>
        <v>0</v>
      </c>
      <c r="BI157" s="200">
        <f>IF(N157="nulová",J157,0)</f>
        <v>0</v>
      </c>
      <c r="BJ157" s="16" t="s">
        <v>89</v>
      </c>
      <c r="BK157" s="200">
        <f>ROUND(I157*H157,2)</f>
        <v>0</v>
      </c>
      <c r="BL157" s="16" t="s">
        <v>166</v>
      </c>
      <c r="BM157" s="199" t="s">
        <v>244</v>
      </c>
    </row>
    <row r="158" s="2" customFormat="1" ht="16.5" customHeight="1">
      <c r="A158" s="35"/>
      <c r="B158" s="186"/>
      <c r="C158" s="187" t="s">
        <v>200</v>
      </c>
      <c r="D158" s="187" t="s">
        <v>150</v>
      </c>
      <c r="E158" s="188" t="s">
        <v>245</v>
      </c>
      <c r="F158" s="189" t="s">
        <v>246</v>
      </c>
      <c r="G158" s="190" t="s">
        <v>165</v>
      </c>
      <c r="H158" s="191">
        <v>12</v>
      </c>
      <c r="I158" s="192"/>
      <c r="J158" s="193">
        <f>ROUND(I158*H158,2)</f>
        <v>0</v>
      </c>
      <c r="K158" s="194"/>
      <c r="L158" s="36"/>
      <c r="M158" s="195" t="s">
        <v>1</v>
      </c>
      <c r="N158" s="196" t="s">
        <v>42</v>
      </c>
      <c r="O158" s="79"/>
      <c r="P158" s="197">
        <f>O158*H158</f>
        <v>0</v>
      </c>
      <c r="Q158" s="197">
        <v>0</v>
      </c>
      <c r="R158" s="197">
        <f>Q158*H158</f>
        <v>0</v>
      </c>
      <c r="S158" s="197">
        <v>0</v>
      </c>
      <c r="T158" s="198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9" t="s">
        <v>166</v>
      </c>
      <c r="AT158" s="199" t="s">
        <v>150</v>
      </c>
      <c r="AU158" s="199" t="s">
        <v>89</v>
      </c>
      <c r="AY158" s="16" t="s">
        <v>148</v>
      </c>
      <c r="BE158" s="200">
        <f>IF(N158="základná",J158,0)</f>
        <v>0</v>
      </c>
      <c r="BF158" s="200">
        <f>IF(N158="znížená",J158,0)</f>
        <v>0</v>
      </c>
      <c r="BG158" s="200">
        <f>IF(N158="zákl. prenesená",J158,0)</f>
        <v>0</v>
      </c>
      <c r="BH158" s="200">
        <f>IF(N158="zníž. prenesená",J158,0)</f>
        <v>0</v>
      </c>
      <c r="BI158" s="200">
        <f>IF(N158="nulová",J158,0)</f>
        <v>0</v>
      </c>
      <c r="BJ158" s="16" t="s">
        <v>89</v>
      </c>
      <c r="BK158" s="200">
        <f>ROUND(I158*H158,2)</f>
        <v>0</v>
      </c>
      <c r="BL158" s="16" t="s">
        <v>166</v>
      </c>
      <c r="BM158" s="199" t="s">
        <v>247</v>
      </c>
    </row>
    <row r="159" s="2" customFormat="1" ht="16.5" customHeight="1">
      <c r="A159" s="35"/>
      <c r="B159" s="186"/>
      <c r="C159" s="187" t="s">
        <v>248</v>
      </c>
      <c r="D159" s="187" t="s">
        <v>150</v>
      </c>
      <c r="E159" s="188" t="s">
        <v>249</v>
      </c>
      <c r="F159" s="189" t="s">
        <v>250</v>
      </c>
      <c r="G159" s="190" t="s">
        <v>165</v>
      </c>
      <c r="H159" s="191">
        <v>7</v>
      </c>
      <c r="I159" s="192"/>
      <c r="J159" s="193">
        <f>ROUND(I159*H159,2)</f>
        <v>0</v>
      </c>
      <c r="K159" s="194"/>
      <c r="L159" s="36"/>
      <c r="M159" s="195" t="s">
        <v>1</v>
      </c>
      <c r="N159" s="196" t="s">
        <v>42</v>
      </c>
      <c r="O159" s="79"/>
      <c r="P159" s="197">
        <f>O159*H159</f>
        <v>0</v>
      </c>
      <c r="Q159" s="197">
        <v>0</v>
      </c>
      <c r="R159" s="197">
        <f>Q159*H159</f>
        <v>0</v>
      </c>
      <c r="S159" s="197">
        <v>0</v>
      </c>
      <c r="T159" s="198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9" t="s">
        <v>166</v>
      </c>
      <c r="AT159" s="199" t="s">
        <v>150</v>
      </c>
      <c r="AU159" s="199" t="s">
        <v>89</v>
      </c>
      <c r="AY159" s="16" t="s">
        <v>148</v>
      </c>
      <c r="BE159" s="200">
        <f>IF(N159="základná",J159,0)</f>
        <v>0</v>
      </c>
      <c r="BF159" s="200">
        <f>IF(N159="znížená",J159,0)</f>
        <v>0</v>
      </c>
      <c r="BG159" s="200">
        <f>IF(N159="zákl. prenesená",J159,0)</f>
        <v>0</v>
      </c>
      <c r="BH159" s="200">
        <f>IF(N159="zníž. prenesená",J159,0)</f>
        <v>0</v>
      </c>
      <c r="BI159" s="200">
        <f>IF(N159="nulová",J159,0)</f>
        <v>0</v>
      </c>
      <c r="BJ159" s="16" t="s">
        <v>89</v>
      </c>
      <c r="BK159" s="200">
        <f>ROUND(I159*H159,2)</f>
        <v>0</v>
      </c>
      <c r="BL159" s="16" t="s">
        <v>166</v>
      </c>
      <c r="BM159" s="199" t="s">
        <v>251</v>
      </c>
    </row>
    <row r="160" s="2" customFormat="1" ht="21.75" customHeight="1">
      <c r="A160" s="35"/>
      <c r="B160" s="186"/>
      <c r="C160" s="187" t="s">
        <v>203</v>
      </c>
      <c r="D160" s="187" t="s">
        <v>150</v>
      </c>
      <c r="E160" s="188" t="s">
        <v>252</v>
      </c>
      <c r="F160" s="189" t="s">
        <v>253</v>
      </c>
      <c r="G160" s="190" t="s">
        <v>165</v>
      </c>
      <c r="H160" s="191">
        <v>8</v>
      </c>
      <c r="I160" s="192"/>
      <c r="J160" s="193">
        <f>ROUND(I160*H160,2)</f>
        <v>0</v>
      </c>
      <c r="K160" s="194"/>
      <c r="L160" s="36"/>
      <c r="M160" s="195" t="s">
        <v>1</v>
      </c>
      <c r="N160" s="196" t="s">
        <v>42</v>
      </c>
      <c r="O160" s="79"/>
      <c r="P160" s="197">
        <f>O160*H160</f>
        <v>0</v>
      </c>
      <c r="Q160" s="197">
        <v>0</v>
      </c>
      <c r="R160" s="197">
        <f>Q160*H160</f>
        <v>0</v>
      </c>
      <c r="S160" s="197">
        <v>0</v>
      </c>
      <c r="T160" s="198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9" t="s">
        <v>166</v>
      </c>
      <c r="AT160" s="199" t="s">
        <v>150</v>
      </c>
      <c r="AU160" s="199" t="s">
        <v>89</v>
      </c>
      <c r="AY160" s="16" t="s">
        <v>148</v>
      </c>
      <c r="BE160" s="200">
        <f>IF(N160="základná",J160,0)</f>
        <v>0</v>
      </c>
      <c r="BF160" s="200">
        <f>IF(N160="znížená",J160,0)</f>
        <v>0</v>
      </c>
      <c r="BG160" s="200">
        <f>IF(N160="zákl. prenesená",J160,0)</f>
        <v>0</v>
      </c>
      <c r="BH160" s="200">
        <f>IF(N160="zníž. prenesená",J160,0)</f>
        <v>0</v>
      </c>
      <c r="BI160" s="200">
        <f>IF(N160="nulová",J160,0)</f>
        <v>0</v>
      </c>
      <c r="BJ160" s="16" t="s">
        <v>89</v>
      </c>
      <c r="BK160" s="200">
        <f>ROUND(I160*H160,2)</f>
        <v>0</v>
      </c>
      <c r="BL160" s="16" t="s">
        <v>166</v>
      </c>
      <c r="BM160" s="199" t="s">
        <v>254</v>
      </c>
    </row>
    <row r="161" s="2" customFormat="1" ht="21.75" customHeight="1">
      <c r="A161" s="35"/>
      <c r="B161" s="186"/>
      <c r="C161" s="187" t="s">
        <v>255</v>
      </c>
      <c r="D161" s="187" t="s">
        <v>150</v>
      </c>
      <c r="E161" s="188" t="s">
        <v>256</v>
      </c>
      <c r="F161" s="189" t="s">
        <v>257</v>
      </c>
      <c r="G161" s="190" t="s">
        <v>165</v>
      </c>
      <c r="H161" s="191">
        <v>20</v>
      </c>
      <c r="I161" s="192"/>
      <c r="J161" s="193">
        <f>ROUND(I161*H161,2)</f>
        <v>0</v>
      </c>
      <c r="K161" s="194"/>
      <c r="L161" s="36"/>
      <c r="M161" s="195" t="s">
        <v>1</v>
      </c>
      <c r="N161" s="196" t="s">
        <v>42</v>
      </c>
      <c r="O161" s="79"/>
      <c r="P161" s="197">
        <f>O161*H161</f>
        <v>0</v>
      </c>
      <c r="Q161" s="197">
        <v>0</v>
      </c>
      <c r="R161" s="197">
        <f>Q161*H161</f>
        <v>0</v>
      </c>
      <c r="S161" s="197">
        <v>0</v>
      </c>
      <c r="T161" s="198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9" t="s">
        <v>166</v>
      </c>
      <c r="AT161" s="199" t="s">
        <v>150</v>
      </c>
      <c r="AU161" s="199" t="s">
        <v>89</v>
      </c>
      <c r="AY161" s="16" t="s">
        <v>148</v>
      </c>
      <c r="BE161" s="200">
        <f>IF(N161="základná",J161,0)</f>
        <v>0</v>
      </c>
      <c r="BF161" s="200">
        <f>IF(N161="znížená",J161,0)</f>
        <v>0</v>
      </c>
      <c r="BG161" s="200">
        <f>IF(N161="zákl. prenesená",J161,0)</f>
        <v>0</v>
      </c>
      <c r="BH161" s="200">
        <f>IF(N161="zníž. prenesená",J161,0)</f>
        <v>0</v>
      </c>
      <c r="BI161" s="200">
        <f>IF(N161="nulová",J161,0)</f>
        <v>0</v>
      </c>
      <c r="BJ161" s="16" t="s">
        <v>89</v>
      </c>
      <c r="BK161" s="200">
        <f>ROUND(I161*H161,2)</f>
        <v>0</v>
      </c>
      <c r="BL161" s="16" t="s">
        <v>166</v>
      </c>
      <c r="BM161" s="199" t="s">
        <v>258</v>
      </c>
    </row>
    <row r="162" s="2" customFormat="1" ht="21.75" customHeight="1">
      <c r="A162" s="35"/>
      <c r="B162" s="186"/>
      <c r="C162" s="187" t="s">
        <v>207</v>
      </c>
      <c r="D162" s="187" t="s">
        <v>150</v>
      </c>
      <c r="E162" s="188" t="s">
        <v>259</v>
      </c>
      <c r="F162" s="189" t="s">
        <v>260</v>
      </c>
      <c r="G162" s="190" t="s">
        <v>165</v>
      </c>
      <c r="H162" s="191">
        <v>4</v>
      </c>
      <c r="I162" s="192"/>
      <c r="J162" s="193">
        <f>ROUND(I162*H162,2)</f>
        <v>0</v>
      </c>
      <c r="K162" s="194"/>
      <c r="L162" s="36"/>
      <c r="M162" s="195" t="s">
        <v>1</v>
      </c>
      <c r="N162" s="196" t="s">
        <v>42</v>
      </c>
      <c r="O162" s="79"/>
      <c r="P162" s="197">
        <f>O162*H162</f>
        <v>0</v>
      </c>
      <c r="Q162" s="197">
        <v>0</v>
      </c>
      <c r="R162" s="197">
        <f>Q162*H162</f>
        <v>0</v>
      </c>
      <c r="S162" s="197">
        <v>0</v>
      </c>
      <c r="T162" s="198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9" t="s">
        <v>166</v>
      </c>
      <c r="AT162" s="199" t="s">
        <v>150</v>
      </c>
      <c r="AU162" s="199" t="s">
        <v>89</v>
      </c>
      <c r="AY162" s="16" t="s">
        <v>148</v>
      </c>
      <c r="BE162" s="200">
        <f>IF(N162="základná",J162,0)</f>
        <v>0</v>
      </c>
      <c r="BF162" s="200">
        <f>IF(N162="znížená",J162,0)</f>
        <v>0</v>
      </c>
      <c r="BG162" s="200">
        <f>IF(N162="zákl. prenesená",J162,0)</f>
        <v>0</v>
      </c>
      <c r="BH162" s="200">
        <f>IF(N162="zníž. prenesená",J162,0)</f>
        <v>0</v>
      </c>
      <c r="BI162" s="200">
        <f>IF(N162="nulová",J162,0)</f>
        <v>0</v>
      </c>
      <c r="BJ162" s="16" t="s">
        <v>89</v>
      </c>
      <c r="BK162" s="200">
        <f>ROUND(I162*H162,2)</f>
        <v>0</v>
      </c>
      <c r="BL162" s="16" t="s">
        <v>166</v>
      </c>
      <c r="BM162" s="199" t="s">
        <v>261</v>
      </c>
    </row>
    <row r="163" s="2" customFormat="1" ht="21.75" customHeight="1">
      <c r="A163" s="35"/>
      <c r="B163" s="186"/>
      <c r="C163" s="187" t="s">
        <v>262</v>
      </c>
      <c r="D163" s="187" t="s">
        <v>150</v>
      </c>
      <c r="E163" s="188" t="s">
        <v>263</v>
      </c>
      <c r="F163" s="189" t="s">
        <v>264</v>
      </c>
      <c r="G163" s="190" t="s">
        <v>165</v>
      </c>
      <c r="H163" s="191">
        <v>4</v>
      </c>
      <c r="I163" s="192"/>
      <c r="J163" s="193">
        <f>ROUND(I163*H163,2)</f>
        <v>0</v>
      </c>
      <c r="K163" s="194"/>
      <c r="L163" s="36"/>
      <c r="M163" s="195" t="s">
        <v>1</v>
      </c>
      <c r="N163" s="196" t="s">
        <v>42</v>
      </c>
      <c r="O163" s="79"/>
      <c r="P163" s="197">
        <f>O163*H163</f>
        <v>0</v>
      </c>
      <c r="Q163" s="197">
        <v>0</v>
      </c>
      <c r="R163" s="197">
        <f>Q163*H163</f>
        <v>0</v>
      </c>
      <c r="S163" s="197">
        <v>0</v>
      </c>
      <c r="T163" s="198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9" t="s">
        <v>166</v>
      </c>
      <c r="AT163" s="199" t="s">
        <v>150</v>
      </c>
      <c r="AU163" s="199" t="s">
        <v>89</v>
      </c>
      <c r="AY163" s="16" t="s">
        <v>148</v>
      </c>
      <c r="BE163" s="200">
        <f>IF(N163="základná",J163,0)</f>
        <v>0</v>
      </c>
      <c r="BF163" s="200">
        <f>IF(N163="znížená",J163,0)</f>
        <v>0</v>
      </c>
      <c r="BG163" s="200">
        <f>IF(N163="zákl. prenesená",J163,0)</f>
        <v>0</v>
      </c>
      <c r="BH163" s="200">
        <f>IF(N163="zníž. prenesená",J163,0)</f>
        <v>0</v>
      </c>
      <c r="BI163" s="200">
        <f>IF(N163="nulová",J163,0)</f>
        <v>0</v>
      </c>
      <c r="BJ163" s="16" t="s">
        <v>89</v>
      </c>
      <c r="BK163" s="200">
        <f>ROUND(I163*H163,2)</f>
        <v>0</v>
      </c>
      <c r="BL163" s="16" t="s">
        <v>166</v>
      </c>
      <c r="BM163" s="199" t="s">
        <v>265</v>
      </c>
    </row>
    <row r="164" s="2" customFormat="1" ht="16.5" customHeight="1">
      <c r="A164" s="35"/>
      <c r="B164" s="186"/>
      <c r="C164" s="187" t="s">
        <v>170</v>
      </c>
      <c r="D164" s="187" t="s">
        <v>150</v>
      </c>
      <c r="E164" s="188" t="s">
        <v>266</v>
      </c>
      <c r="F164" s="189" t="s">
        <v>267</v>
      </c>
      <c r="G164" s="190" t="s">
        <v>153</v>
      </c>
      <c r="H164" s="191">
        <v>5</v>
      </c>
      <c r="I164" s="192"/>
      <c r="J164" s="193">
        <f>ROUND(I164*H164,2)</f>
        <v>0</v>
      </c>
      <c r="K164" s="194"/>
      <c r="L164" s="36"/>
      <c r="M164" s="195" t="s">
        <v>1</v>
      </c>
      <c r="N164" s="196" t="s">
        <v>42</v>
      </c>
      <c r="O164" s="79"/>
      <c r="P164" s="197">
        <f>O164*H164</f>
        <v>0</v>
      </c>
      <c r="Q164" s="197">
        <v>0</v>
      </c>
      <c r="R164" s="197">
        <f>Q164*H164</f>
        <v>0</v>
      </c>
      <c r="S164" s="197">
        <v>0</v>
      </c>
      <c r="T164" s="198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9" t="s">
        <v>166</v>
      </c>
      <c r="AT164" s="199" t="s">
        <v>150</v>
      </c>
      <c r="AU164" s="199" t="s">
        <v>89</v>
      </c>
      <c r="AY164" s="16" t="s">
        <v>148</v>
      </c>
      <c r="BE164" s="200">
        <f>IF(N164="základná",J164,0)</f>
        <v>0</v>
      </c>
      <c r="BF164" s="200">
        <f>IF(N164="znížená",J164,0)</f>
        <v>0</v>
      </c>
      <c r="BG164" s="200">
        <f>IF(N164="zákl. prenesená",J164,0)</f>
        <v>0</v>
      </c>
      <c r="BH164" s="200">
        <f>IF(N164="zníž. prenesená",J164,0)</f>
        <v>0</v>
      </c>
      <c r="BI164" s="200">
        <f>IF(N164="nulová",J164,0)</f>
        <v>0</v>
      </c>
      <c r="BJ164" s="16" t="s">
        <v>89</v>
      </c>
      <c r="BK164" s="200">
        <f>ROUND(I164*H164,2)</f>
        <v>0</v>
      </c>
      <c r="BL164" s="16" t="s">
        <v>166</v>
      </c>
      <c r="BM164" s="199" t="s">
        <v>268</v>
      </c>
    </row>
    <row r="165" s="2" customFormat="1" ht="24.15" customHeight="1">
      <c r="A165" s="35"/>
      <c r="B165" s="186"/>
      <c r="C165" s="201" t="s">
        <v>269</v>
      </c>
      <c r="D165" s="201" t="s">
        <v>155</v>
      </c>
      <c r="E165" s="202" t="s">
        <v>270</v>
      </c>
      <c r="F165" s="203" t="s">
        <v>271</v>
      </c>
      <c r="G165" s="204" t="s">
        <v>153</v>
      </c>
      <c r="H165" s="205">
        <v>5</v>
      </c>
      <c r="I165" s="206"/>
      <c r="J165" s="207">
        <f>ROUND(I165*H165,2)</f>
        <v>0</v>
      </c>
      <c r="K165" s="208"/>
      <c r="L165" s="209"/>
      <c r="M165" s="210" t="s">
        <v>1</v>
      </c>
      <c r="N165" s="211" t="s">
        <v>42</v>
      </c>
      <c r="O165" s="79"/>
      <c r="P165" s="197">
        <f>O165*H165</f>
        <v>0</v>
      </c>
      <c r="Q165" s="197">
        <v>0</v>
      </c>
      <c r="R165" s="197">
        <f>Q165*H165</f>
        <v>0</v>
      </c>
      <c r="S165" s="197">
        <v>0</v>
      </c>
      <c r="T165" s="198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9" t="s">
        <v>170</v>
      </c>
      <c r="AT165" s="199" t="s">
        <v>155</v>
      </c>
      <c r="AU165" s="199" t="s">
        <v>89</v>
      </c>
      <c r="AY165" s="16" t="s">
        <v>148</v>
      </c>
      <c r="BE165" s="200">
        <f>IF(N165="základná",J165,0)</f>
        <v>0</v>
      </c>
      <c r="BF165" s="200">
        <f>IF(N165="znížená",J165,0)</f>
        <v>0</v>
      </c>
      <c r="BG165" s="200">
        <f>IF(N165="zákl. prenesená",J165,0)</f>
        <v>0</v>
      </c>
      <c r="BH165" s="200">
        <f>IF(N165="zníž. prenesená",J165,0)</f>
        <v>0</v>
      </c>
      <c r="BI165" s="200">
        <f>IF(N165="nulová",J165,0)</f>
        <v>0</v>
      </c>
      <c r="BJ165" s="16" t="s">
        <v>89</v>
      </c>
      <c r="BK165" s="200">
        <f>ROUND(I165*H165,2)</f>
        <v>0</v>
      </c>
      <c r="BL165" s="16" t="s">
        <v>166</v>
      </c>
      <c r="BM165" s="199" t="s">
        <v>272</v>
      </c>
    </row>
    <row r="166" s="2" customFormat="1" ht="16.5" customHeight="1">
      <c r="A166" s="35"/>
      <c r="B166" s="186"/>
      <c r="C166" s="187" t="s">
        <v>213</v>
      </c>
      <c r="D166" s="187" t="s">
        <v>150</v>
      </c>
      <c r="E166" s="188" t="s">
        <v>273</v>
      </c>
      <c r="F166" s="189" t="s">
        <v>274</v>
      </c>
      <c r="G166" s="190" t="s">
        <v>153</v>
      </c>
      <c r="H166" s="191">
        <v>4</v>
      </c>
      <c r="I166" s="192"/>
      <c r="J166" s="193">
        <f>ROUND(I166*H166,2)</f>
        <v>0</v>
      </c>
      <c r="K166" s="194"/>
      <c r="L166" s="36"/>
      <c r="M166" s="195" t="s">
        <v>1</v>
      </c>
      <c r="N166" s="196" t="s">
        <v>42</v>
      </c>
      <c r="O166" s="79"/>
      <c r="P166" s="197">
        <f>O166*H166</f>
        <v>0</v>
      </c>
      <c r="Q166" s="197">
        <v>0</v>
      </c>
      <c r="R166" s="197">
        <f>Q166*H166</f>
        <v>0</v>
      </c>
      <c r="S166" s="197">
        <v>0</v>
      </c>
      <c r="T166" s="198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9" t="s">
        <v>166</v>
      </c>
      <c r="AT166" s="199" t="s">
        <v>150</v>
      </c>
      <c r="AU166" s="199" t="s">
        <v>89</v>
      </c>
      <c r="AY166" s="16" t="s">
        <v>148</v>
      </c>
      <c r="BE166" s="200">
        <f>IF(N166="základná",J166,0)</f>
        <v>0</v>
      </c>
      <c r="BF166" s="200">
        <f>IF(N166="znížená",J166,0)</f>
        <v>0</v>
      </c>
      <c r="BG166" s="200">
        <f>IF(N166="zákl. prenesená",J166,0)</f>
        <v>0</v>
      </c>
      <c r="BH166" s="200">
        <f>IF(N166="zníž. prenesená",J166,0)</f>
        <v>0</v>
      </c>
      <c r="BI166" s="200">
        <f>IF(N166="nulová",J166,0)</f>
        <v>0</v>
      </c>
      <c r="BJ166" s="16" t="s">
        <v>89</v>
      </c>
      <c r="BK166" s="200">
        <f>ROUND(I166*H166,2)</f>
        <v>0</v>
      </c>
      <c r="BL166" s="16" t="s">
        <v>166</v>
      </c>
      <c r="BM166" s="199" t="s">
        <v>275</v>
      </c>
    </row>
    <row r="167" s="2" customFormat="1" ht="24.15" customHeight="1">
      <c r="A167" s="35"/>
      <c r="B167" s="186"/>
      <c r="C167" s="201" t="s">
        <v>276</v>
      </c>
      <c r="D167" s="201" t="s">
        <v>155</v>
      </c>
      <c r="E167" s="202" t="s">
        <v>277</v>
      </c>
      <c r="F167" s="203" t="s">
        <v>278</v>
      </c>
      <c r="G167" s="204" t="s">
        <v>153</v>
      </c>
      <c r="H167" s="205">
        <v>4</v>
      </c>
      <c r="I167" s="206"/>
      <c r="J167" s="207">
        <f>ROUND(I167*H167,2)</f>
        <v>0</v>
      </c>
      <c r="K167" s="208"/>
      <c r="L167" s="209"/>
      <c r="M167" s="210" t="s">
        <v>1</v>
      </c>
      <c r="N167" s="211" t="s">
        <v>42</v>
      </c>
      <c r="O167" s="79"/>
      <c r="P167" s="197">
        <f>O167*H167</f>
        <v>0</v>
      </c>
      <c r="Q167" s="197">
        <v>0</v>
      </c>
      <c r="R167" s="197">
        <f>Q167*H167</f>
        <v>0</v>
      </c>
      <c r="S167" s="197">
        <v>0</v>
      </c>
      <c r="T167" s="198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9" t="s">
        <v>170</v>
      </c>
      <c r="AT167" s="199" t="s">
        <v>155</v>
      </c>
      <c r="AU167" s="199" t="s">
        <v>89</v>
      </c>
      <c r="AY167" s="16" t="s">
        <v>148</v>
      </c>
      <c r="BE167" s="200">
        <f>IF(N167="základná",J167,0)</f>
        <v>0</v>
      </c>
      <c r="BF167" s="200">
        <f>IF(N167="znížená",J167,0)</f>
        <v>0</v>
      </c>
      <c r="BG167" s="200">
        <f>IF(N167="zákl. prenesená",J167,0)</f>
        <v>0</v>
      </c>
      <c r="BH167" s="200">
        <f>IF(N167="zníž. prenesená",J167,0)</f>
        <v>0</v>
      </c>
      <c r="BI167" s="200">
        <f>IF(N167="nulová",J167,0)</f>
        <v>0</v>
      </c>
      <c r="BJ167" s="16" t="s">
        <v>89</v>
      </c>
      <c r="BK167" s="200">
        <f>ROUND(I167*H167,2)</f>
        <v>0</v>
      </c>
      <c r="BL167" s="16" t="s">
        <v>166</v>
      </c>
      <c r="BM167" s="199" t="s">
        <v>279</v>
      </c>
    </row>
    <row r="168" s="2" customFormat="1" ht="16.5" customHeight="1">
      <c r="A168" s="35"/>
      <c r="B168" s="186"/>
      <c r="C168" s="187" t="s">
        <v>216</v>
      </c>
      <c r="D168" s="187" t="s">
        <v>150</v>
      </c>
      <c r="E168" s="188" t="s">
        <v>280</v>
      </c>
      <c r="F168" s="189" t="s">
        <v>281</v>
      </c>
      <c r="G168" s="190" t="s">
        <v>153</v>
      </c>
      <c r="H168" s="191">
        <v>1</v>
      </c>
      <c r="I168" s="192"/>
      <c r="J168" s="193">
        <f>ROUND(I168*H168,2)</f>
        <v>0</v>
      </c>
      <c r="K168" s="194"/>
      <c r="L168" s="36"/>
      <c r="M168" s="195" t="s">
        <v>1</v>
      </c>
      <c r="N168" s="196" t="s">
        <v>42</v>
      </c>
      <c r="O168" s="79"/>
      <c r="P168" s="197">
        <f>O168*H168</f>
        <v>0</v>
      </c>
      <c r="Q168" s="197">
        <v>0</v>
      </c>
      <c r="R168" s="197">
        <f>Q168*H168</f>
        <v>0</v>
      </c>
      <c r="S168" s="197">
        <v>0</v>
      </c>
      <c r="T168" s="198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9" t="s">
        <v>166</v>
      </c>
      <c r="AT168" s="199" t="s">
        <v>150</v>
      </c>
      <c r="AU168" s="199" t="s">
        <v>89</v>
      </c>
      <c r="AY168" s="16" t="s">
        <v>148</v>
      </c>
      <c r="BE168" s="200">
        <f>IF(N168="základná",J168,0)</f>
        <v>0</v>
      </c>
      <c r="BF168" s="200">
        <f>IF(N168="znížená",J168,0)</f>
        <v>0</v>
      </c>
      <c r="BG168" s="200">
        <f>IF(N168="zákl. prenesená",J168,0)</f>
        <v>0</v>
      </c>
      <c r="BH168" s="200">
        <f>IF(N168="zníž. prenesená",J168,0)</f>
        <v>0</v>
      </c>
      <c r="BI168" s="200">
        <f>IF(N168="nulová",J168,0)</f>
        <v>0</v>
      </c>
      <c r="BJ168" s="16" t="s">
        <v>89</v>
      </c>
      <c r="BK168" s="200">
        <f>ROUND(I168*H168,2)</f>
        <v>0</v>
      </c>
      <c r="BL168" s="16" t="s">
        <v>166</v>
      </c>
      <c r="BM168" s="199" t="s">
        <v>282</v>
      </c>
    </row>
    <row r="169" s="2" customFormat="1" ht="24.15" customHeight="1">
      <c r="A169" s="35"/>
      <c r="B169" s="186"/>
      <c r="C169" s="201" t="s">
        <v>283</v>
      </c>
      <c r="D169" s="201" t="s">
        <v>155</v>
      </c>
      <c r="E169" s="202" t="s">
        <v>284</v>
      </c>
      <c r="F169" s="203" t="s">
        <v>285</v>
      </c>
      <c r="G169" s="204" t="s">
        <v>153</v>
      </c>
      <c r="H169" s="205">
        <v>1</v>
      </c>
      <c r="I169" s="206"/>
      <c r="J169" s="207">
        <f>ROUND(I169*H169,2)</f>
        <v>0</v>
      </c>
      <c r="K169" s="208"/>
      <c r="L169" s="209"/>
      <c r="M169" s="210" t="s">
        <v>1</v>
      </c>
      <c r="N169" s="211" t="s">
        <v>42</v>
      </c>
      <c r="O169" s="79"/>
      <c r="P169" s="197">
        <f>O169*H169</f>
        <v>0</v>
      </c>
      <c r="Q169" s="197">
        <v>0</v>
      </c>
      <c r="R169" s="197">
        <f>Q169*H169</f>
        <v>0</v>
      </c>
      <c r="S169" s="197">
        <v>0</v>
      </c>
      <c r="T169" s="198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9" t="s">
        <v>170</v>
      </c>
      <c r="AT169" s="199" t="s">
        <v>155</v>
      </c>
      <c r="AU169" s="199" t="s">
        <v>89</v>
      </c>
      <c r="AY169" s="16" t="s">
        <v>148</v>
      </c>
      <c r="BE169" s="200">
        <f>IF(N169="základná",J169,0)</f>
        <v>0</v>
      </c>
      <c r="BF169" s="200">
        <f>IF(N169="znížená",J169,0)</f>
        <v>0</v>
      </c>
      <c r="BG169" s="200">
        <f>IF(N169="zákl. prenesená",J169,0)</f>
        <v>0</v>
      </c>
      <c r="BH169" s="200">
        <f>IF(N169="zníž. prenesená",J169,0)</f>
        <v>0</v>
      </c>
      <c r="BI169" s="200">
        <f>IF(N169="nulová",J169,0)</f>
        <v>0</v>
      </c>
      <c r="BJ169" s="16" t="s">
        <v>89</v>
      </c>
      <c r="BK169" s="200">
        <f>ROUND(I169*H169,2)</f>
        <v>0</v>
      </c>
      <c r="BL169" s="16" t="s">
        <v>166</v>
      </c>
      <c r="BM169" s="199" t="s">
        <v>286</v>
      </c>
    </row>
    <row r="170" s="2" customFormat="1" ht="16.5" customHeight="1">
      <c r="A170" s="35"/>
      <c r="B170" s="186"/>
      <c r="C170" s="187" t="s">
        <v>220</v>
      </c>
      <c r="D170" s="187" t="s">
        <v>150</v>
      </c>
      <c r="E170" s="188" t="s">
        <v>287</v>
      </c>
      <c r="F170" s="189" t="s">
        <v>288</v>
      </c>
      <c r="G170" s="190" t="s">
        <v>153</v>
      </c>
      <c r="H170" s="191">
        <v>13</v>
      </c>
      <c r="I170" s="192"/>
      <c r="J170" s="193">
        <f>ROUND(I170*H170,2)</f>
        <v>0</v>
      </c>
      <c r="K170" s="194"/>
      <c r="L170" s="36"/>
      <c r="M170" s="195" t="s">
        <v>1</v>
      </c>
      <c r="N170" s="196" t="s">
        <v>42</v>
      </c>
      <c r="O170" s="79"/>
      <c r="P170" s="197">
        <f>O170*H170</f>
        <v>0</v>
      </c>
      <c r="Q170" s="197">
        <v>0</v>
      </c>
      <c r="R170" s="197">
        <f>Q170*H170</f>
        <v>0</v>
      </c>
      <c r="S170" s="197">
        <v>0</v>
      </c>
      <c r="T170" s="198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9" t="s">
        <v>166</v>
      </c>
      <c r="AT170" s="199" t="s">
        <v>150</v>
      </c>
      <c r="AU170" s="199" t="s">
        <v>89</v>
      </c>
      <c r="AY170" s="16" t="s">
        <v>148</v>
      </c>
      <c r="BE170" s="200">
        <f>IF(N170="základná",J170,0)</f>
        <v>0</v>
      </c>
      <c r="BF170" s="200">
        <f>IF(N170="znížená",J170,0)</f>
        <v>0</v>
      </c>
      <c r="BG170" s="200">
        <f>IF(N170="zákl. prenesená",J170,0)</f>
        <v>0</v>
      </c>
      <c r="BH170" s="200">
        <f>IF(N170="zníž. prenesená",J170,0)</f>
        <v>0</v>
      </c>
      <c r="BI170" s="200">
        <f>IF(N170="nulová",J170,0)</f>
        <v>0</v>
      </c>
      <c r="BJ170" s="16" t="s">
        <v>89</v>
      </c>
      <c r="BK170" s="200">
        <f>ROUND(I170*H170,2)</f>
        <v>0</v>
      </c>
      <c r="BL170" s="16" t="s">
        <v>166</v>
      </c>
      <c r="BM170" s="199" t="s">
        <v>289</v>
      </c>
    </row>
    <row r="171" s="2" customFormat="1" ht="16.5" customHeight="1">
      <c r="A171" s="35"/>
      <c r="B171" s="186"/>
      <c r="C171" s="201" t="s">
        <v>290</v>
      </c>
      <c r="D171" s="201" t="s">
        <v>155</v>
      </c>
      <c r="E171" s="202" t="s">
        <v>291</v>
      </c>
      <c r="F171" s="203" t="s">
        <v>292</v>
      </c>
      <c r="G171" s="204" t="s">
        <v>153</v>
      </c>
      <c r="H171" s="205">
        <v>13</v>
      </c>
      <c r="I171" s="206"/>
      <c r="J171" s="207">
        <f>ROUND(I171*H171,2)</f>
        <v>0</v>
      </c>
      <c r="K171" s="208"/>
      <c r="L171" s="209"/>
      <c r="M171" s="210" t="s">
        <v>1</v>
      </c>
      <c r="N171" s="211" t="s">
        <v>42</v>
      </c>
      <c r="O171" s="79"/>
      <c r="P171" s="197">
        <f>O171*H171</f>
        <v>0</v>
      </c>
      <c r="Q171" s="197">
        <v>0</v>
      </c>
      <c r="R171" s="197">
        <f>Q171*H171</f>
        <v>0</v>
      </c>
      <c r="S171" s="197">
        <v>0</v>
      </c>
      <c r="T171" s="198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9" t="s">
        <v>170</v>
      </c>
      <c r="AT171" s="199" t="s">
        <v>155</v>
      </c>
      <c r="AU171" s="199" t="s">
        <v>89</v>
      </c>
      <c r="AY171" s="16" t="s">
        <v>148</v>
      </c>
      <c r="BE171" s="200">
        <f>IF(N171="základná",J171,0)</f>
        <v>0</v>
      </c>
      <c r="BF171" s="200">
        <f>IF(N171="znížená",J171,0)</f>
        <v>0</v>
      </c>
      <c r="BG171" s="200">
        <f>IF(N171="zákl. prenesená",J171,0)</f>
        <v>0</v>
      </c>
      <c r="BH171" s="200">
        <f>IF(N171="zníž. prenesená",J171,0)</f>
        <v>0</v>
      </c>
      <c r="BI171" s="200">
        <f>IF(N171="nulová",J171,0)</f>
        <v>0</v>
      </c>
      <c r="BJ171" s="16" t="s">
        <v>89</v>
      </c>
      <c r="BK171" s="200">
        <f>ROUND(I171*H171,2)</f>
        <v>0</v>
      </c>
      <c r="BL171" s="16" t="s">
        <v>166</v>
      </c>
      <c r="BM171" s="199" t="s">
        <v>293</v>
      </c>
    </row>
    <row r="172" s="2" customFormat="1" ht="21.75" customHeight="1">
      <c r="A172" s="35"/>
      <c r="B172" s="186"/>
      <c r="C172" s="187" t="s">
        <v>224</v>
      </c>
      <c r="D172" s="187" t="s">
        <v>150</v>
      </c>
      <c r="E172" s="188" t="s">
        <v>294</v>
      </c>
      <c r="F172" s="189" t="s">
        <v>295</v>
      </c>
      <c r="G172" s="190" t="s">
        <v>153</v>
      </c>
      <c r="H172" s="191">
        <v>1</v>
      </c>
      <c r="I172" s="192"/>
      <c r="J172" s="193">
        <f>ROUND(I172*H172,2)</f>
        <v>0</v>
      </c>
      <c r="K172" s="194"/>
      <c r="L172" s="36"/>
      <c r="M172" s="195" t="s">
        <v>1</v>
      </c>
      <c r="N172" s="196" t="s">
        <v>42</v>
      </c>
      <c r="O172" s="79"/>
      <c r="P172" s="197">
        <f>O172*H172</f>
        <v>0</v>
      </c>
      <c r="Q172" s="197">
        <v>0</v>
      </c>
      <c r="R172" s="197">
        <f>Q172*H172</f>
        <v>0</v>
      </c>
      <c r="S172" s="197">
        <v>0</v>
      </c>
      <c r="T172" s="198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9" t="s">
        <v>166</v>
      </c>
      <c r="AT172" s="199" t="s">
        <v>150</v>
      </c>
      <c r="AU172" s="199" t="s">
        <v>89</v>
      </c>
      <c r="AY172" s="16" t="s">
        <v>148</v>
      </c>
      <c r="BE172" s="200">
        <f>IF(N172="základná",J172,0)</f>
        <v>0</v>
      </c>
      <c r="BF172" s="200">
        <f>IF(N172="znížená",J172,0)</f>
        <v>0</v>
      </c>
      <c r="BG172" s="200">
        <f>IF(N172="zákl. prenesená",J172,0)</f>
        <v>0</v>
      </c>
      <c r="BH172" s="200">
        <f>IF(N172="zníž. prenesená",J172,0)</f>
        <v>0</v>
      </c>
      <c r="BI172" s="200">
        <f>IF(N172="nulová",J172,0)</f>
        <v>0</v>
      </c>
      <c r="BJ172" s="16" t="s">
        <v>89</v>
      </c>
      <c r="BK172" s="200">
        <f>ROUND(I172*H172,2)</f>
        <v>0</v>
      </c>
      <c r="BL172" s="16" t="s">
        <v>166</v>
      </c>
      <c r="BM172" s="199" t="s">
        <v>296</v>
      </c>
    </row>
    <row r="173" s="2" customFormat="1" ht="24.15" customHeight="1">
      <c r="A173" s="35"/>
      <c r="B173" s="186"/>
      <c r="C173" s="187" t="s">
        <v>297</v>
      </c>
      <c r="D173" s="187" t="s">
        <v>150</v>
      </c>
      <c r="E173" s="188" t="s">
        <v>298</v>
      </c>
      <c r="F173" s="189" t="s">
        <v>299</v>
      </c>
      <c r="G173" s="190" t="s">
        <v>165</v>
      </c>
      <c r="H173" s="191">
        <v>96</v>
      </c>
      <c r="I173" s="192"/>
      <c r="J173" s="193">
        <f>ROUND(I173*H173,2)</f>
        <v>0</v>
      </c>
      <c r="K173" s="194"/>
      <c r="L173" s="36"/>
      <c r="M173" s="195" t="s">
        <v>1</v>
      </c>
      <c r="N173" s="196" t="s">
        <v>42</v>
      </c>
      <c r="O173" s="79"/>
      <c r="P173" s="197">
        <f>O173*H173</f>
        <v>0</v>
      </c>
      <c r="Q173" s="197">
        <v>0</v>
      </c>
      <c r="R173" s="197">
        <f>Q173*H173</f>
        <v>0</v>
      </c>
      <c r="S173" s="197">
        <v>0</v>
      </c>
      <c r="T173" s="198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9" t="s">
        <v>166</v>
      </c>
      <c r="AT173" s="199" t="s">
        <v>150</v>
      </c>
      <c r="AU173" s="199" t="s">
        <v>89</v>
      </c>
      <c r="AY173" s="16" t="s">
        <v>148</v>
      </c>
      <c r="BE173" s="200">
        <f>IF(N173="základná",J173,0)</f>
        <v>0</v>
      </c>
      <c r="BF173" s="200">
        <f>IF(N173="znížená",J173,0)</f>
        <v>0</v>
      </c>
      <c r="BG173" s="200">
        <f>IF(N173="zákl. prenesená",J173,0)</f>
        <v>0</v>
      </c>
      <c r="BH173" s="200">
        <f>IF(N173="zníž. prenesená",J173,0)</f>
        <v>0</v>
      </c>
      <c r="BI173" s="200">
        <f>IF(N173="nulová",J173,0)</f>
        <v>0</v>
      </c>
      <c r="BJ173" s="16" t="s">
        <v>89</v>
      </c>
      <c r="BK173" s="200">
        <f>ROUND(I173*H173,2)</f>
        <v>0</v>
      </c>
      <c r="BL173" s="16" t="s">
        <v>166</v>
      </c>
      <c r="BM173" s="199" t="s">
        <v>300</v>
      </c>
    </row>
    <row r="174" s="2" customFormat="1" ht="24.15" customHeight="1">
      <c r="A174" s="35"/>
      <c r="B174" s="186"/>
      <c r="C174" s="187" t="s">
        <v>230</v>
      </c>
      <c r="D174" s="187" t="s">
        <v>150</v>
      </c>
      <c r="E174" s="188" t="s">
        <v>301</v>
      </c>
      <c r="F174" s="189" t="s">
        <v>302</v>
      </c>
      <c r="G174" s="190" t="s">
        <v>165</v>
      </c>
      <c r="H174" s="191">
        <v>110</v>
      </c>
      <c r="I174" s="192"/>
      <c r="J174" s="193">
        <f>ROUND(I174*H174,2)</f>
        <v>0</v>
      </c>
      <c r="K174" s="194"/>
      <c r="L174" s="36"/>
      <c r="M174" s="195" t="s">
        <v>1</v>
      </c>
      <c r="N174" s="196" t="s">
        <v>42</v>
      </c>
      <c r="O174" s="79"/>
      <c r="P174" s="197">
        <f>O174*H174</f>
        <v>0</v>
      </c>
      <c r="Q174" s="197">
        <v>0</v>
      </c>
      <c r="R174" s="197">
        <f>Q174*H174</f>
        <v>0</v>
      </c>
      <c r="S174" s="197">
        <v>0</v>
      </c>
      <c r="T174" s="198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9" t="s">
        <v>166</v>
      </c>
      <c r="AT174" s="199" t="s">
        <v>150</v>
      </c>
      <c r="AU174" s="199" t="s">
        <v>89</v>
      </c>
      <c r="AY174" s="16" t="s">
        <v>148</v>
      </c>
      <c r="BE174" s="200">
        <f>IF(N174="základná",J174,0)</f>
        <v>0</v>
      </c>
      <c r="BF174" s="200">
        <f>IF(N174="znížená",J174,0)</f>
        <v>0</v>
      </c>
      <c r="BG174" s="200">
        <f>IF(N174="zákl. prenesená",J174,0)</f>
        <v>0</v>
      </c>
      <c r="BH174" s="200">
        <f>IF(N174="zníž. prenesená",J174,0)</f>
        <v>0</v>
      </c>
      <c r="BI174" s="200">
        <f>IF(N174="nulová",J174,0)</f>
        <v>0</v>
      </c>
      <c r="BJ174" s="16" t="s">
        <v>89</v>
      </c>
      <c r="BK174" s="200">
        <f>ROUND(I174*H174,2)</f>
        <v>0</v>
      </c>
      <c r="BL174" s="16" t="s">
        <v>166</v>
      </c>
      <c r="BM174" s="199" t="s">
        <v>303</v>
      </c>
    </row>
    <row r="175" s="2" customFormat="1" ht="24.15" customHeight="1">
      <c r="A175" s="35"/>
      <c r="B175" s="186"/>
      <c r="C175" s="187" t="s">
        <v>304</v>
      </c>
      <c r="D175" s="187" t="s">
        <v>150</v>
      </c>
      <c r="E175" s="188" t="s">
        <v>305</v>
      </c>
      <c r="F175" s="189" t="s">
        <v>306</v>
      </c>
      <c r="G175" s="190" t="s">
        <v>223</v>
      </c>
      <c r="H175" s="212"/>
      <c r="I175" s="192"/>
      <c r="J175" s="193">
        <f>ROUND(I175*H175,2)</f>
        <v>0</v>
      </c>
      <c r="K175" s="194"/>
      <c r="L175" s="36"/>
      <c r="M175" s="195" t="s">
        <v>1</v>
      </c>
      <c r="N175" s="196" t="s">
        <v>42</v>
      </c>
      <c r="O175" s="79"/>
      <c r="P175" s="197">
        <f>O175*H175</f>
        <v>0</v>
      </c>
      <c r="Q175" s="197">
        <v>0</v>
      </c>
      <c r="R175" s="197">
        <f>Q175*H175</f>
        <v>0</v>
      </c>
      <c r="S175" s="197">
        <v>0</v>
      </c>
      <c r="T175" s="198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9" t="s">
        <v>166</v>
      </c>
      <c r="AT175" s="199" t="s">
        <v>150</v>
      </c>
      <c r="AU175" s="199" t="s">
        <v>89</v>
      </c>
      <c r="AY175" s="16" t="s">
        <v>148</v>
      </c>
      <c r="BE175" s="200">
        <f>IF(N175="základná",J175,0)</f>
        <v>0</v>
      </c>
      <c r="BF175" s="200">
        <f>IF(N175="znížená",J175,0)</f>
        <v>0</v>
      </c>
      <c r="BG175" s="200">
        <f>IF(N175="zákl. prenesená",J175,0)</f>
        <v>0</v>
      </c>
      <c r="BH175" s="200">
        <f>IF(N175="zníž. prenesená",J175,0)</f>
        <v>0</v>
      </c>
      <c r="BI175" s="200">
        <f>IF(N175="nulová",J175,0)</f>
        <v>0</v>
      </c>
      <c r="BJ175" s="16" t="s">
        <v>89</v>
      </c>
      <c r="BK175" s="200">
        <f>ROUND(I175*H175,2)</f>
        <v>0</v>
      </c>
      <c r="BL175" s="16" t="s">
        <v>166</v>
      </c>
      <c r="BM175" s="199" t="s">
        <v>307</v>
      </c>
    </row>
    <row r="176" s="12" customFormat="1" ht="22.8" customHeight="1">
      <c r="A176" s="12"/>
      <c r="B176" s="173"/>
      <c r="C176" s="12"/>
      <c r="D176" s="174" t="s">
        <v>75</v>
      </c>
      <c r="E176" s="184" t="s">
        <v>308</v>
      </c>
      <c r="F176" s="184" t="s">
        <v>309</v>
      </c>
      <c r="G176" s="12"/>
      <c r="H176" s="12"/>
      <c r="I176" s="176"/>
      <c r="J176" s="185">
        <f>BK176</f>
        <v>0</v>
      </c>
      <c r="K176" s="12"/>
      <c r="L176" s="173"/>
      <c r="M176" s="178"/>
      <c r="N176" s="179"/>
      <c r="O176" s="179"/>
      <c r="P176" s="180">
        <f>SUM(P177:P196)</f>
        <v>0</v>
      </c>
      <c r="Q176" s="179"/>
      <c r="R176" s="180">
        <f>SUM(R177:R196)</f>
        <v>0</v>
      </c>
      <c r="S176" s="179"/>
      <c r="T176" s="181">
        <f>SUM(T177:T196)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74" t="s">
        <v>89</v>
      </c>
      <c r="AT176" s="182" t="s">
        <v>75</v>
      </c>
      <c r="AU176" s="182" t="s">
        <v>83</v>
      </c>
      <c r="AY176" s="174" t="s">
        <v>148</v>
      </c>
      <c r="BK176" s="183">
        <f>SUM(BK177:BK196)</f>
        <v>0</v>
      </c>
    </row>
    <row r="177" s="2" customFormat="1" ht="33" customHeight="1">
      <c r="A177" s="35"/>
      <c r="B177" s="186"/>
      <c r="C177" s="187" t="s">
        <v>233</v>
      </c>
      <c r="D177" s="187" t="s">
        <v>150</v>
      </c>
      <c r="E177" s="188" t="s">
        <v>310</v>
      </c>
      <c r="F177" s="189" t="s">
        <v>311</v>
      </c>
      <c r="G177" s="190" t="s">
        <v>165</v>
      </c>
      <c r="H177" s="191">
        <v>53</v>
      </c>
      <c r="I177" s="192"/>
      <c r="J177" s="193">
        <f>ROUND(I177*H177,2)</f>
        <v>0</v>
      </c>
      <c r="K177" s="194"/>
      <c r="L177" s="36"/>
      <c r="M177" s="195" t="s">
        <v>1</v>
      </c>
      <c r="N177" s="196" t="s">
        <v>42</v>
      </c>
      <c r="O177" s="79"/>
      <c r="P177" s="197">
        <f>O177*H177</f>
        <v>0</v>
      </c>
      <c r="Q177" s="197">
        <v>0</v>
      </c>
      <c r="R177" s="197">
        <f>Q177*H177</f>
        <v>0</v>
      </c>
      <c r="S177" s="197">
        <v>0</v>
      </c>
      <c r="T177" s="198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9" t="s">
        <v>166</v>
      </c>
      <c r="AT177" s="199" t="s">
        <v>150</v>
      </c>
      <c r="AU177" s="199" t="s">
        <v>89</v>
      </c>
      <c r="AY177" s="16" t="s">
        <v>148</v>
      </c>
      <c r="BE177" s="200">
        <f>IF(N177="základná",J177,0)</f>
        <v>0</v>
      </c>
      <c r="BF177" s="200">
        <f>IF(N177="znížená",J177,0)</f>
        <v>0</v>
      </c>
      <c r="BG177" s="200">
        <f>IF(N177="zákl. prenesená",J177,0)</f>
        <v>0</v>
      </c>
      <c r="BH177" s="200">
        <f>IF(N177="zníž. prenesená",J177,0)</f>
        <v>0</v>
      </c>
      <c r="BI177" s="200">
        <f>IF(N177="nulová",J177,0)</f>
        <v>0</v>
      </c>
      <c r="BJ177" s="16" t="s">
        <v>89</v>
      </c>
      <c r="BK177" s="200">
        <f>ROUND(I177*H177,2)</f>
        <v>0</v>
      </c>
      <c r="BL177" s="16" t="s">
        <v>166</v>
      </c>
      <c r="BM177" s="199" t="s">
        <v>312</v>
      </c>
    </row>
    <row r="178" s="2" customFormat="1" ht="33" customHeight="1">
      <c r="A178" s="35"/>
      <c r="B178" s="186"/>
      <c r="C178" s="187" t="s">
        <v>313</v>
      </c>
      <c r="D178" s="187" t="s">
        <v>150</v>
      </c>
      <c r="E178" s="188" t="s">
        <v>314</v>
      </c>
      <c r="F178" s="189" t="s">
        <v>315</v>
      </c>
      <c r="G178" s="190" t="s">
        <v>165</v>
      </c>
      <c r="H178" s="191">
        <v>21.5</v>
      </c>
      <c r="I178" s="192"/>
      <c r="J178" s="193">
        <f>ROUND(I178*H178,2)</f>
        <v>0</v>
      </c>
      <c r="K178" s="194"/>
      <c r="L178" s="36"/>
      <c r="M178" s="195" t="s">
        <v>1</v>
      </c>
      <c r="N178" s="196" t="s">
        <v>42</v>
      </c>
      <c r="O178" s="79"/>
      <c r="P178" s="197">
        <f>O178*H178</f>
        <v>0</v>
      </c>
      <c r="Q178" s="197">
        <v>0</v>
      </c>
      <c r="R178" s="197">
        <f>Q178*H178</f>
        <v>0</v>
      </c>
      <c r="S178" s="197">
        <v>0</v>
      </c>
      <c r="T178" s="198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9" t="s">
        <v>166</v>
      </c>
      <c r="AT178" s="199" t="s">
        <v>150</v>
      </c>
      <c r="AU178" s="199" t="s">
        <v>89</v>
      </c>
      <c r="AY178" s="16" t="s">
        <v>148</v>
      </c>
      <c r="BE178" s="200">
        <f>IF(N178="základná",J178,0)</f>
        <v>0</v>
      </c>
      <c r="BF178" s="200">
        <f>IF(N178="znížená",J178,0)</f>
        <v>0</v>
      </c>
      <c r="BG178" s="200">
        <f>IF(N178="zákl. prenesená",J178,0)</f>
        <v>0</v>
      </c>
      <c r="BH178" s="200">
        <f>IF(N178="zníž. prenesená",J178,0)</f>
        <v>0</v>
      </c>
      <c r="BI178" s="200">
        <f>IF(N178="nulová",J178,0)</f>
        <v>0</v>
      </c>
      <c r="BJ178" s="16" t="s">
        <v>89</v>
      </c>
      <c r="BK178" s="200">
        <f>ROUND(I178*H178,2)</f>
        <v>0</v>
      </c>
      <c r="BL178" s="16" t="s">
        <v>166</v>
      </c>
      <c r="BM178" s="199" t="s">
        <v>316</v>
      </c>
    </row>
    <row r="179" s="2" customFormat="1" ht="33" customHeight="1">
      <c r="A179" s="35"/>
      <c r="B179" s="186"/>
      <c r="C179" s="187" t="s">
        <v>237</v>
      </c>
      <c r="D179" s="187" t="s">
        <v>150</v>
      </c>
      <c r="E179" s="188" t="s">
        <v>317</v>
      </c>
      <c r="F179" s="189" t="s">
        <v>318</v>
      </c>
      <c r="G179" s="190" t="s">
        <v>165</v>
      </c>
      <c r="H179" s="191">
        <v>7</v>
      </c>
      <c r="I179" s="192"/>
      <c r="J179" s="193">
        <f>ROUND(I179*H179,2)</f>
        <v>0</v>
      </c>
      <c r="K179" s="194"/>
      <c r="L179" s="36"/>
      <c r="M179" s="195" t="s">
        <v>1</v>
      </c>
      <c r="N179" s="196" t="s">
        <v>42</v>
      </c>
      <c r="O179" s="79"/>
      <c r="P179" s="197">
        <f>O179*H179</f>
        <v>0</v>
      </c>
      <c r="Q179" s="197">
        <v>0</v>
      </c>
      <c r="R179" s="197">
        <f>Q179*H179</f>
        <v>0</v>
      </c>
      <c r="S179" s="197">
        <v>0</v>
      </c>
      <c r="T179" s="198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9" t="s">
        <v>166</v>
      </c>
      <c r="AT179" s="199" t="s">
        <v>150</v>
      </c>
      <c r="AU179" s="199" t="s">
        <v>89</v>
      </c>
      <c r="AY179" s="16" t="s">
        <v>148</v>
      </c>
      <c r="BE179" s="200">
        <f>IF(N179="základná",J179,0)</f>
        <v>0</v>
      </c>
      <c r="BF179" s="200">
        <f>IF(N179="znížená",J179,0)</f>
        <v>0</v>
      </c>
      <c r="BG179" s="200">
        <f>IF(N179="zákl. prenesená",J179,0)</f>
        <v>0</v>
      </c>
      <c r="BH179" s="200">
        <f>IF(N179="zníž. prenesená",J179,0)</f>
        <v>0</v>
      </c>
      <c r="BI179" s="200">
        <f>IF(N179="nulová",J179,0)</f>
        <v>0</v>
      </c>
      <c r="BJ179" s="16" t="s">
        <v>89</v>
      </c>
      <c r="BK179" s="200">
        <f>ROUND(I179*H179,2)</f>
        <v>0</v>
      </c>
      <c r="BL179" s="16" t="s">
        <v>166</v>
      </c>
      <c r="BM179" s="199" t="s">
        <v>319</v>
      </c>
    </row>
    <row r="180" s="2" customFormat="1" ht="24.15" customHeight="1">
      <c r="A180" s="35"/>
      <c r="B180" s="186"/>
      <c r="C180" s="187" t="s">
        <v>320</v>
      </c>
      <c r="D180" s="187" t="s">
        <v>150</v>
      </c>
      <c r="E180" s="188" t="s">
        <v>321</v>
      </c>
      <c r="F180" s="189" t="s">
        <v>322</v>
      </c>
      <c r="G180" s="190" t="s">
        <v>165</v>
      </c>
      <c r="H180" s="191">
        <v>60</v>
      </c>
      <c r="I180" s="192"/>
      <c r="J180" s="193">
        <f>ROUND(I180*H180,2)</f>
        <v>0</v>
      </c>
      <c r="K180" s="194"/>
      <c r="L180" s="36"/>
      <c r="M180" s="195" t="s">
        <v>1</v>
      </c>
      <c r="N180" s="196" t="s">
        <v>42</v>
      </c>
      <c r="O180" s="79"/>
      <c r="P180" s="197">
        <f>O180*H180</f>
        <v>0</v>
      </c>
      <c r="Q180" s="197">
        <v>0</v>
      </c>
      <c r="R180" s="197">
        <f>Q180*H180</f>
        <v>0</v>
      </c>
      <c r="S180" s="197">
        <v>0</v>
      </c>
      <c r="T180" s="198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9" t="s">
        <v>166</v>
      </c>
      <c r="AT180" s="199" t="s">
        <v>150</v>
      </c>
      <c r="AU180" s="199" t="s">
        <v>89</v>
      </c>
      <c r="AY180" s="16" t="s">
        <v>148</v>
      </c>
      <c r="BE180" s="200">
        <f>IF(N180="základná",J180,0)</f>
        <v>0</v>
      </c>
      <c r="BF180" s="200">
        <f>IF(N180="znížená",J180,0)</f>
        <v>0</v>
      </c>
      <c r="BG180" s="200">
        <f>IF(N180="zákl. prenesená",J180,0)</f>
        <v>0</v>
      </c>
      <c r="BH180" s="200">
        <f>IF(N180="zníž. prenesená",J180,0)</f>
        <v>0</v>
      </c>
      <c r="BI180" s="200">
        <f>IF(N180="nulová",J180,0)</f>
        <v>0</v>
      </c>
      <c r="BJ180" s="16" t="s">
        <v>89</v>
      </c>
      <c r="BK180" s="200">
        <f>ROUND(I180*H180,2)</f>
        <v>0</v>
      </c>
      <c r="BL180" s="16" t="s">
        <v>166</v>
      </c>
      <c r="BM180" s="199" t="s">
        <v>323</v>
      </c>
    </row>
    <row r="181" s="2" customFormat="1" ht="24.15" customHeight="1">
      <c r="A181" s="35"/>
      <c r="B181" s="186"/>
      <c r="C181" s="187" t="s">
        <v>240</v>
      </c>
      <c r="D181" s="187" t="s">
        <v>150</v>
      </c>
      <c r="E181" s="188" t="s">
        <v>324</v>
      </c>
      <c r="F181" s="189" t="s">
        <v>325</v>
      </c>
      <c r="G181" s="190" t="s">
        <v>165</v>
      </c>
      <c r="H181" s="191">
        <v>29</v>
      </c>
      <c r="I181" s="192"/>
      <c r="J181" s="193">
        <f>ROUND(I181*H181,2)</f>
        <v>0</v>
      </c>
      <c r="K181" s="194"/>
      <c r="L181" s="36"/>
      <c r="M181" s="195" t="s">
        <v>1</v>
      </c>
      <c r="N181" s="196" t="s">
        <v>42</v>
      </c>
      <c r="O181" s="79"/>
      <c r="P181" s="197">
        <f>O181*H181</f>
        <v>0</v>
      </c>
      <c r="Q181" s="197">
        <v>0</v>
      </c>
      <c r="R181" s="197">
        <f>Q181*H181</f>
        <v>0</v>
      </c>
      <c r="S181" s="197">
        <v>0</v>
      </c>
      <c r="T181" s="198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9" t="s">
        <v>166</v>
      </c>
      <c r="AT181" s="199" t="s">
        <v>150</v>
      </c>
      <c r="AU181" s="199" t="s">
        <v>89</v>
      </c>
      <c r="AY181" s="16" t="s">
        <v>148</v>
      </c>
      <c r="BE181" s="200">
        <f>IF(N181="základná",J181,0)</f>
        <v>0</v>
      </c>
      <c r="BF181" s="200">
        <f>IF(N181="znížená",J181,0)</f>
        <v>0</v>
      </c>
      <c r="BG181" s="200">
        <f>IF(N181="zákl. prenesená",J181,0)</f>
        <v>0</v>
      </c>
      <c r="BH181" s="200">
        <f>IF(N181="zníž. prenesená",J181,0)</f>
        <v>0</v>
      </c>
      <c r="BI181" s="200">
        <f>IF(N181="nulová",J181,0)</f>
        <v>0</v>
      </c>
      <c r="BJ181" s="16" t="s">
        <v>89</v>
      </c>
      <c r="BK181" s="200">
        <f>ROUND(I181*H181,2)</f>
        <v>0</v>
      </c>
      <c r="BL181" s="16" t="s">
        <v>166</v>
      </c>
      <c r="BM181" s="199" t="s">
        <v>326</v>
      </c>
    </row>
    <row r="182" s="2" customFormat="1" ht="24.15" customHeight="1">
      <c r="A182" s="35"/>
      <c r="B182" s="186"/>
      <c r="C182" s="187" t="s">
        <v>327</v>
      </c>
      <c r="D182" s="187" t="s">
        <v>150</v>
      </c>
      <c r="E182" s="188" t="s">
        <v>328</v>
      </c>
      <c r="F182" s="189" t="s">
        <v>329</v>
      </c>
      <c r="G182" s="190" t="s">
        <v>165</v>
      </c>
      <c r="H182" s="191">
        <v>84</v>
      </c>
      <c r="I182" s="192"/>
      <c r="J182" s="193">
        <f>ROUND(I182*H182,2)</f>
        <v>0</v>
      </c>
      <c r="K182" s="194"/>
      <c r="L182" s="36"/>
      <c r="M182" s="195" t="s">
        <v>1</v>
      </c>
      <c r="N182" s="196" t="s">
        <v>42</v>
      </c>
      <c r="O182" s="79"/>
      <c r="P182" s="197">
        <f>O182*H182</f>
        <v>0</v>
      </c>
      <c r="Q182" s="197">
        <v>0</v>
      </c>
      <c r="R182" s="197">
        <f>Q182*H182</f>
        <v>0</v>
      </c>
      <c r="S182" s="197">
        <v>0</v>
      </c>
      <c r="T182" s="198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9" t="s">
        <v>166</v>
      </c>
      <c r="AT182" s="199" t="s">
        <v>150</v>
      </c>
      <c r="AU182" s="199" t="s">
        <v>89</v>
      </c>
      <c r="AY182" s="16" t="s">
        <v>148</v>
      </c>
      <c r="BE182" s="200">
        <f>IF(N182="základná",J182,0)</f>
        <v>0</v>
      </c>
      <c r="BF182" s="200">
        <f>IF(N182="znížená",J182,0)</f>
        <v>0</v>
      </c>
      <c r="BG182" s="200">
        <f>IF(N182="zákl. prenesená",J182,0)</f>
        <v>0</v>
      </c>
      <c r="BH182" s="200">
        <f>IF(N182="zníž. prenesená",J182,0)</f>
        <v>0</v>
      </c>
      <c r="BI182" s="200">
        <f>IF(N182="nulová",J182,0)</f>
        <v>0</v>
      </c>
      <c r="BJ182" s="16" t="s">
        <v>89</v>
      </c>
      <c r="BK182" s="200">
        <f>ROUND(I182*H182,2)</f>
        <v>0</v>
      </c>
      <c r="BL182" s="16" t="s">
        <v>166</v>
      </c>
      <c r="BM182" s="199" t="s">
        <v>330</v>
      </c>
    </row>
    <row r="183" s="2" customFormat="1" ht="24.15" customHeight="1">
      <c r="A183" s="35"/>
      <c r="B183" s="186"/>
      <c r="C183" s="187" t="s">
        <v>244</v>
      </c>
      <c r="D183" s="187" t="s">
        <v>150</v>
      </c>
      <c r="E183" s="188" t="s">
        <v>331</v>
      </c>
      <c r="F183" s="189" t="s">
        <v>332</v>
      </c>
      <c r="G183" s="190" t="s">
        <v>165</v>
      </c>
      <c r="H183" s="191">
        <v>100</v>
      </c>
      <c r="I183" s="192"/>
      <c r="J183" s="193">
        <f>ROUND(I183*H183,2)</f>
        <v>0</v>
      </c>
      <c r="K183" s="194"/>
      <c r="L183" s="36"/>
      <c r="M183" s="195" t="s">
        <v>1</v>
      </c>
      <c r="N183" s="196" t="s">
        <v>42</v>
      </c>
      <c r="O183" s="79"/>
      <c r="P183" s="197">
        <f>O183*H183</f>
        <v>0</v>
      </c>
      <c r="Q183" s="197">
        <v>0</v>
      </c>
      <c r="R183" s="197">
        <f>Q183*H183</f>
        <v>0</v>
      </c>
      <c r="S183" s="197">
        <v>0</v>
      </c>
      <c r="T183" s="198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9" t="s">
        <v>166</v>
      </c>
      <c r="AT183" s="199" t="s">
        <v>150</v>
      </c>
      <c r="AU183" s="199" t="s">
        <v>89</v>
      </c>
      <c r="AY183" s="16" t="s">
        <v>148</v>
      </c>
      <c r="BE183" s="200">
        <f>IF(N183="základná",J183,0)</f>
        <v>0</v>
      </c>
      <c r="BF183" s="200">
        <f>IF(N183="znížená",J183,0)</f>
        <v>0</v>
      </c>
      <c r="BG183" s="200">
        <f>IF(N183="zákl. prenesená",J183,0)</f>
        <v>0</v>
      </c>
      <c r="BH183" s="200">
        <f>IF(N183="zníž. prenesená",J183,0)</f>
        <v>0</v>
      </c>
      <c r="BI183" s="200">
        <f>IF(N183="nulová",J183,0)</f>
        <v>0</v>
      </c>
      <c r="BJ183" s="16" t="s">
        <v>89</v>
      </c>
      <c r="BK183" s="200">
        <f>ROUND(I183*H183,2)</f>
        <v>0</v>
      </c>
      <c r="BL183" s="16" t="s">
        <v>166</v>
      </c>
      <c r="BM183" s="199" t="s">
        <v>333</v>
      </c>
    </row>
    <row r="184" s="2" customFormat="1" ht="24.15" customHeight="1">
      <c r="A184" s="35"/>
      <c r="B184" s="186"/>
      <c r="C184" s="187" t="s">
        <v>334</v>
      </c>
      <c r="D184" s="187" t="s">
        <v>150</v>
      </c>
      <c r="E184" s="188" t="s">
        <v>335</v>
      </c>
      <c r="F184" s="189" t="s">
        <v>336</v>
      </c>
      <c r="G184" s="190" t="s">
        <v>165</v>
      </c>
      <c r="H184" s="191">
        <v>10</v>
      </c>
      <c r="I184" s="192"/>
      <c r="J184" s="193">
        <f>ROUND(I184*H184,2)</f>
        <v>0</v>
      </c>
      <c r="K184" s="194"/>
      <c r="L184" s="36"/>
      <c r="M184" s="195" t="s">
        <v>1</v>
      </c>
      <c r="N184" s="196" t="s">
        <v>42</v>
      </c>
      <c r="O184" s="79"/>
      <c r="P184" s="197">
        <f>O184*H184</f>
        <v>0</v>
      </c>
      <c r="Q184" s="197">
        <v>0</v>
      </c>
      <c r="R184" s="197">
        <f>Q184*H184</f>
        <v>0</v>
      </c>
      <c r="S184" s="197">
        <v>0</v>
      </c>
      <c r="T184" s="198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9" t="s">
        <v>166</v>
      </c>
      <c r="AT184" s="199" t="s">
        <v>150</v>
      </c>
      <c r="AU184" s="199" t="s">
        <v>89</v>
      </c>
      <c r="AY184" s="16" t="s">
        <v>148</v>
      </c>
      <c r="BE184" s="200">
        <f>IF(N184="základná",J184,0)</f>
        <v>0</v>
      </c>
      <c r="BF184" s="200">
        <f>IF(N184="znížená",J184,0)</f>
        <v>0</v>
      </c>
      <c r="BG184" s="200">
        <f>IF(N184="zákl. prenesená",J184,0)</f>
        <v>0</v>
      </c>
      <c r="BH184" s="200">
        <f>IF(N184="zníž. prenesená",J184,0)</f>
        <v>0</v>
      </c>
      <c r="BI184" s="200">
        <f>IF(N184="nulová",J184,0)</f>
        <v>0</v>
      </c>
      <c r="BJ184" s="16" t="s">
        <v>89</v>
      </c>
      <c r="BK184" s="200">
        <f>ROUND(I184*H184,2)</f>
        <v>0</v>
      </c>
      <c r="BL184" s="16" t="s">
        <v>166</v>
      </c>
      <c r="BM184" s="199" t="s">
        <v>337</v>
      </c>
    </row>
    <row r="185" s="2" customFormat="1" ht="24.15" customHeight="1">
      <c r="A185" s="35"/>
      <c r="B185" s="186"/>
      <c r="C185" s="187" t="s">
        <v>247</v>
      </c>
      <c r="D185" s="187" t="s">
        <v>150</v>
      </c>
      <c r="E185" s="188" t="s">
        <v>338</v>
      </c>
      <c r="F185" s="189" t="s">
        <v>339</v>
      </c>
      <c r="G185" s="190" t="s">
        <v>165</v>
      </c>
      <c r="H185" s="191">
        <v>10</v>
      </c>
      <c r="I185" s="192"/>
      <c r="J185" s="193">
        <f>ROUND(I185*H185,2)</f>
        <v>0</v>
      </c>
      <c r="K185" s="194"/>
      <c r="L185" s="36"/>
      <c r="M185" s="195" t="s">
        <v>1</v>
      </c>
      <c r="N185" s="196" t="s">
        <v>42</v>
      </c>
      <c r="O185" s="79"/>
      <c r="P185" s="197">
        <f>O185*H185</f>
        <v>0</v>
      </c>
      <c r="Q185" s="197">
        <v>0</v>
      </c>
      <c r="R185" s="197">
        <f>Q185*H185</f>
        <v>0</v>
      </c>
      <c r="S185" s="197">
        <v>0</v>
      </c>
      <c r="T185" s="198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9" t="s">
        <v>166</v>
      </c>
      <c r="AT185" s="199" t="s">
        <v>150</v>
      </c>
      <c r="AU185" s="199" t="s">
        <v>89</v>
      </c>
      <c r="AY185" s="16" t="s">
        <v>148</v>
      </c>
      <c r="BE185" s="200">
        <f>IF(N185="základná",J185,0)</f>
        <v>0</v>
      </c>
      <c r="BF185" s="200">
        <f>IF(N185="znížená",J185,0)</f>
        <v>0</v>
      </c>
      <c r="BG185" s="200">
        <f>IF(N185="zákl. prenesená",J185,0)</f>
        <v>0</v>
      </c>
      <c r="BH185" s="200">
        <f>IF(N185="zníž. prenesená",J185,0)</f>
        <v>0</v>
      </c>
      <c r="BI185" s="200">
        <f>IF(N185="nulová",J185,0)</f>
        <v>0</v>
      </c>
      <c r="BJ185" s="16" t="s">
        <v>89</v>
      </c>
      <c r="BK185" s="200">
        <f>ROUND(I185*H185,2)</f>
        <v>0</v>
      </c>
      <c r="BL185" s="16" t="s">
        <v>166</v>
      </c>
      <c r="BM185" s="199" t="s">
        <v>340</v>
      </c>
    </row>
    <row r="186" s="2" customFormat="1" ht="24.15" customHeight="1">
      <c r="A186" s="35"/>
      <c r="B186" s="186"/>
      <c r="C186" s="187" t="s">
        <v>341</v>
      </c>
      <c r="D186" s="187" t="s">
        <v>150</v>
      </c>
      <c r="E186" s="188" t="s">
        <v>342</v>
      </c>
      <c r="F186" s="189" t="s">
        <v>343</v>
      </c>
      <c r="G186" s="190" t="s">
        <v>165</v>
      </c>
      <c r="H186" s="191">
        <v>118</v>
      </c>
      <c r="I186" s="192"/>
      <c r="J186" s="193">
        <f>ROUND(I186*H186,2)</f>
        <v>0</v>
      </c>
      <c r="K186" s="194"/>
      <c r="L186" s="36"/>
      <c r="M186" s="195" t="s">
        <v>1</v>
      </c>
      <c r="N186" s="196" t="s">
        <v>42</v>
      </c>
      <c r="O186" s="79"/>
      <c r="P186" s="197">
        <f>O186*H186</f>
        <v>0</v>
      </c>
      <c r="Q186" s="197">
        <v>0</v>
      </c>
      <c r="R186" s="197">
        <f>Q186*H186</f>
        <v>0</v>
      </c>
      <c r="S186" s="197">
        <v>0</v>
      </c>
      <c r="T186" s="198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9" t="s">
        <v>166</v>
      </c>
      <c r="AT186" s="199" t="s">
        <v>150</v>
      </c>
      <c r="AU186" s="199" t="s">
        <v>89</v>
      </c>
      <c r="AY186" s="16" t="s">
        <v>148</v>
      </c>
      <c r="BE186" s="200">
        <f>IF(N186="základná",J186,0)</f>
        <v>0</v>
      </c>
      <c r="BF186" s="200">
        <f>IF(N186="znížená",J186,0)</f>
        <v>0</v>
      </c>
      <c r="BG186" s="200">
        <f>IF(N186="zákl. prenesená",J186,0)</f>
        <v>0</v>
      </c>
      <c r="BH186" s="200">
        <f>IF(N186="zníž. prenesená",J186,0)</f>
        <v>0</v>
      </c>
      <c r="BI186" s="200">
        <f>IF(N186="nulová",J186,0)</f>
        <v>0</v>
      </c>
      <c r="BJ186" s="16" t="s">
        <v>89</v>
      </c>
      <c r="BK186" s="200">
        <f>ROUND(I186*H186,2)</f>
        <v>0</v>
      </c>
      <c r="BL186" s="16" t="s">
        <v>166</v>
      </c>
      <c r="BM186" s="199" t="s">
        <v>344</v>
      </c>
    </row>
    <row r="187" s="2" customFormat="1" ht="21.75" customHeight="1">
      <c r="A187" s="35"/>
      <c r="B187" s="186"/>
      <c r="C187" s="187" t="s">
        <v>251</v>
      </c>
      <c r="D187" s="187" t="s">
        <v>150</v>
      </c>
      <c r="E187" s="188" t="s">
        <v>345</v>
      </c>
      <c r="F187" s="189" t="s">
        <v>346</v>
      </c>
      <c r="G187" s="190" t="s">
        <v>153</v>
      </c>
      <c r="H187" s="191">
        <v>2</v>
      </c>
      <c r="I187" s="192"/>
      <c r="J187" s="193">
        <f>ROUND(I187*H187,2)</f>
        <v>0</v>
      </c>
      <c r="K187" s="194"/>
      <c r="L187" s="36"/>
      <c r="M187" s="195" t="s">
        <v>1</v>
      </c>
      <c r="N187" s="196" t="s">
        <v>42</v>
      </c>
      <c r="O187" s="79"/>
      <c r="P187" s="197">
        <f>O187*H187</f>
        <v>0</v>
      </c>
      <c r="Q187" s="197">
        <v>0</v>
      </c>
      <c r="R187" s="197">
        <f>Q187*H187</f>
        <v>0</v>
      </c>
      <c r="S187" s="197">
        <v>0</v>
      </c>
      <c r="T187" s="198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9" t="s">
        <v>166</v>
      </c>
      <c r="AT187" s="199" t="s">
        <v>150</v>
      </c>
      <c r="AU187" s="199" t="s">
        <v>89</v>
      </c>
      <c r="AY187" s="16" t="s">
        <v>148</v>
      </c>
      <c r="BE187" s="200">
        <f>IF(N187="základná",J187,0)</f>
        <v>0</v>
      </c>
      <c r="BF187" s="200">
        <f>IF(N187="znížená",J187,0)</f>
        <v>0</v>
      </c>
      <c r="BG187" s="200">
        <f>IF(N187="zákl. prenesená",J187,0)</f>
        <v>0</v>
      </c>
      <c r="BH187" s="200">
        <f>IF(N187="zníž. prenesená",J187,0)</f>
        <v>0</v>
      </c>
      <c r="BI187" s="200">
        <f>IF(N187="nulová",J187,0)</f>
        <v>0</v>
      </c>
      <c r="BJ187" s="16" t="s">
        <v>89</v>
      </c>
      <c r="BK187" s="200">
        <f>ROUND(I187*H187,2)</f>
        <v>0</v>
      </c>
      <c r="BL187" s="16" t="s">
        <v>166</v>
      </c>
      <c r="BM187" s="199" t="s">
        <v>347</v>
      </c>
    </row>
    <row r="188" s="2" customFormat="1" ht="16.5" customHeight="1">
      <c r="A188" s="35"/>
      <c r="B188" s="186"/>
      <c r="C188" s="201" t="s">
        <v>348</v>
      </c>
      <c r="D188" s="201" t="s">
        <v>155</v>
      </c>
      <c r="E188" s="202" t="s">
        <v>349</v>
      </c>
      <c r="F188" s="203" t="s">
        <v>350</v>
      </c>
      <c r="G188" s="204" t="s">
        <v>153</v>
      </c>
      <c r="H188" s="205">
        <v>2</v>
      </c>
      <c r="I188" s="206"/>
      <c r="J188" s="207">
        <f>ROUND(I188*H188,2)</f>
        <v>0</v>
      </c>
      <c r="K188" s="208"/>
      <c r="L188" s="209"/>
      <c r="M188" s="210" t="s">
        <v>1</v>
      </c>
      <c r="N188" s="211" t="s">
        <v>42</v>
      </c>
      <c r="O188" s="79"/>
      <c r="P188" s="197">
        <f>O188*H188</f>
        <v>0</v>
      </c>
      <c r="Q188" s="197">
        <v>0</v>
      </c>
      <c r="R188" s="197">
        <f>Q188*H188</f>
        <v>0</v>
      </c>
      <c r="S188" s="197">
        <v>0</v>
      </c>
      <c r="T188" s="198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9" t="s">
        <v>170</v>
      </c>
      <c r="AT188" s="199" t="s">
        <v>155</v>
      </c>
      <c r="AU188" s="199" t="s">
        <v>89</v>
      </c>
      <c r="AY188" s="16" t="s">
        <v>148</v>
      </c>
      <c r="BE188" s="200">
        <f>IF(N188="základná",J188,0)</f>
        <v>0</v>
      </c>
      <c r="BF188" s="200">
        <f>IF(N188="znížená",J188,0)</f>
        <v>0</v>
      </c>
      <c r="BG188" s="200">
        <f>IF(N188="zákl. prenesená",J188,0)</f>
        <v>0</v>
      </c>
      <c r="BH188" s="200">
        <f>IF(N188="zníž. prenesená",J188,0)</f>
        <v>0</v>
      </c>
      <c r="BI188" s="200">
        <f>IF(N188="nulová",J188,0)</f>
        <v>0</v>
      </c>
      <c r="BJ188" s="16" t="s">
        <v>89</v>
      </c>
      <c r="BK188" s="200">
        <f>ROUND(I188*H188,2)</f>
        <v>0</v>
      </c>
      <c r="BL188" s="16" t="s">
        <v>166</v>
      </c>
      <c r="BM188" s="199" t="s">
        <v>351</v>
      </c>
    </row>
    <row r="189" s="2" customFormat="1" ht="16.5" customHeight="1">
      <c r="A189" s="35"/>
      <c r="B189" s="186"/>
      <c r="C189" s="187" t="s">
        <v>254</v>
      </c>
      <c r="D189" s="187" t="s">
        <v>150</v>
      </c>
      <c r="E189" s="188" t="s">
        <v>352</v>
      </c>
      <c r="F189" s="189" t="s">
        <v>353</v>
      </c>
      <c r="G189" s="190" t="s">
        <v>153</v>
      </c>
      <c r="H189" s="191">
        <v>8</v>
      </c>
      <c r="I189" s="192"/>
      <c r="J189" s="193">
        <f>ROUND(I189*H189,2)</f>
        <v>0</v>
      </c>
      <c r="K189" s="194"/>
      <c r="L189" s="36"/>
      <c r="M189" s="195" t="s">
        <v>1</v>
      </c>
      <c r="N189" s="196" t="s">
        <v>42</v>
      </c>
      <c r="O189" s="79"/>
      <c r="P189" s="197">
        <f>O189*H189</f>
        <v>0</v>
      </c>
      <c r="Q189" s="197">
        <v>0</v>
      </c>
      <c r="R189" s="197">
        <f>Q189*H189</f>
        <v>0</v>
      </c>
      <c r="S189" s="197">
        <v>0</v>
      </c>
      <c r="T189" s="198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9" t="s">
        <v>166</v>
      </c>
      <c r="AT189" s="199" t="s">
        <v>150</v>
      </c>
      <c r="AU189" s="199" t="s">
        <v>89</v>
      </c>
      <c r="AY189" s="16" t="s">
        <v>148</v>
      </c>
      <c r="BE189" s="200">
        <f>IF(N189="základná",J189,0)</f>
        <v>0</v>
      </c>
      <c r="BF189" s="200">
        <f>IF(N189="znížená",J189,0)</f>
        <v>0</v>
      </c>
      <c r="BG189" s="200">
        <f>IF(N189="zákl. prenesená",J189,0)</f>
        <v>0</v>
      </c>
      <c r="BH189" s="200">
        <f>IF(N189="zníž. prenesená",J189,0)</f>
        <v>0</v>
      </c>
      <c r="BI189" s="200">
        <f>IF(N189="nulová",J189,0)</f>
        <v>0</v>
      </c>
      <c r="BJ189" s="16" t="s">
        <v>89</v>
      </c>
      <c r="BK189" s="200">
        <f>ROUND(I189*H189,2)</f>
        <v>0</v>
      </c>
      <c r="BL189" s="16" t="s">
        <v>166</v>
      </c>
      <c r="BM189" s="199" t="s">
        <v>354</v>
      </c>
    </row>
    <row r="190" s="2" customFormat="1" ht="16.5" customHeight="1">
      <c r="A190" s="35"/>
      <c r="B190" s="186"/>
      <c r="C190" s="201" t="s">
        <v>355</v>
      </c>
      <c r="D190" s="201" t="s">
        <v>155</v>
      </c>
      <c r="E190" s="202" t="s">
        <v>356</v>
      </c>
      <c r="F190" s="203" t="s">
        <v>357</v>
      </c>
      <c r="G190" s="204" t="s">
        <v>153</v>
      </c>
      <c r="H190" s="205">
        <v>8</v>
      </c>
      <c r="I190" s="206"/>
      <c r="J190" s="207">
        <f>ROUND(I190*H190,2)</f>
        <v>0</v>
      </c>
      <c r="K190" s="208"/>
      <c r="L190" s="209"/>
      <c r="M190" s="210" t="s">
        <v>1</v>
      </c>
      <c r="N190" s="211" t="s">
        <v>42</v>
      </c>
      <c r="O190" s="79"/>
      <c r="P190" s="197">
        <f>O190*H190</f>
        <v>0</v>
      </c>
      <c r="Q190" s="197">
        <v>0</v>
      </c>
      <c r="R190" s="197">
        <f>Q190*H190</f>
        <v>0</v>
      </c>
      <c r="S190" s="197">
        <v>0</v>
      </c>
      <c r="T190" s="198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9" t="s">
        <v>170</v>
      </c>
      <c r="AT190" s="199" t="s">
        <v>155</v>
      </c>
      <c r="AU190" s="199" t="s">
        <v>89</v>
      </c>
      <c r="AY190" s="16" t="s">
        <v>148</v>
      </c>
      <c r="BE190" s="200">
        <f>IF(N190="základná",J190,0)</f>
        <v>0</v>
      </c>
      <c r="BF190" s="200">
        <f>IF(N190="znížená",J190,0)</f>
        <v>0</v>
      </c>
      <c r="BG190" s="200">
        <f>IF(N190="zákl. prenesená",J190,0)</f>
        <v>0</v>
      </c>
      <c r="BH190" s="200">
        <f>IF(N190="zníž. prenesená",J190,0)</f>
        <v>0</v>
      </c>
      <c r="BI190" s="200">
        <f>IF(N190="nulová",J190,0)</f>
        <v>0</v>
      </c>
      <c r="BJ190" s="16" t="s">
        <v>89</v>
      </c>
      <c r="BK190" s="200">
        <f>ROUND(I190*H190,2)</f>
        <v>0</v>
      </c>
      <c r="BL190" s="16" t="s">
        <v>166</v>
      </c>
      <c r="BM190" s="199" t="s">
        <v>358</v>
      </c>
    </row>
    <row r="191" s="2" customFormat="1" ht="24.15" customHeight="1">
      <c r="A191" s="35"/>
      <c r="B191" s="186"/>
      <c r="C191" s="187" t="s">
        <v>258</v>
      </c>
      <c r="D191" s="187" t="s">
        <v>150</v>
      </c>
      <c r="E191" s="188" t="s">
        <v>359</v>
      </c>
      <c r="F191" s="189" t="s">
        <v>360</v>
      </c>
      <c r="G191" s="190" t="s">
        <v>153</v>
      </c>
      <c r="H191" s="191">
        <v>4</v>
      </c>
      <c r="I191" s="192"/>
      <c r="J191" s="193">
        <f>ROUND(I191*H191,2)</f>
        <v>0</v>
      </c>
      <c r="K191" s="194"/>
      <c r="L191" s="36"/>
      <c r="M191" s="195" t="s">
        <v>1</v>
      </c>
      <c r="N191" s="196" t="s">
        <v>42</v>
      </c>
      <c r="O191" s="79"/>
      <c r="P191" s="197">
        <f>O191*H191</f>
        <v>0</v>
      </c>
      <c r="Q191" s="197">
        <v>0</v>
      </c>
      <c r="R191" s="197">
        <f>Q191*H191</f>
        <v>0</v>
      </c>
      <c r="S191" s="197">
        <v>0</v>
      </c>
      <c r="T191" s="198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9" t="s">
        <v>166</v>
      </c>
      <c r="AT191" s="199" t="s">
        <v>150</v>
      </c>
      <c r="AU191" s="199" t="s">
        <v>89</v>
      </c>
      <c r="AY191" s="16" t="s">
        <v>148</v>
      </c>
      <c r="BE191" s="200">
        <f>IF(N191="základná",J191,0)</f>
        <v>0</v>
      </c>
      <c r="BF191" s="200">
        <f>IF(N191="znížená",J191,0)</f>
        <v>0</v>
      </c>
      <c r="BG191" s="200">
        <f>IF(N191="zákl. prenesená",J191,0)</f>
        <v>0</v>
      </c>
      <c r="BH191" s="200">
        <f>IF(N191="zníž. prenesená",J191,0)</f>
        <v>0</v>
      </c>
      <c r="BI191" s="200">
        <f>IF(N191="nulová",J191,0)</f>
        <v>0</v>
      </c>
      <c r="BJ191" s="16" t="s">
        <v>89</v>
      </c>
      <c r="BK191" s="200">
        <f>ROUND(I191*H191,2)</f>
        <v>0</v>
      </c>
      <c r="BL191" s="16" t="s">
        <v>166</v>
      </c>
      <c r="BM191" s="199" t="s">
        <v>361</v>
      </c>
    </row>
    <row r="192" s="2" customFormat="1" ht="16.5" customHeight="1">
      <c r="A192" s="35"/>
      <c r="B192" s="186"/>
      <c r="C192" s="201" t="s">
        <v>362</v>
      </c>
      <c r="D192" s="201" t="s">
        <v>155</v>
      </c>
      <c r="E192" s="202" t="s">
        <v>363</v>
      </c>
      <c r="F192" s="203" t="s">
        <v>364</v>
      </c>
      <c r="G192" s="204" t="s">
        <v>153</v>
      </c>
      <c r="H192" s="205">
        <v>4</v>
      </c>
      <c r="I192" s="206"/>
      <c r="J192" s="207">
        <f>ROUND(I192*H192,2)</f>
        <v>0</v>
      </c>
      <c r="K192" s="208"/>
      <c r="L192" s="209"/>
      <c r="M192" s="210" t="s">
        <v>1</v>
      </c>
      <c r="N192" s="211" t="s">
        <v>42</v>
      </c>
      <c r="O192" s="79"/>
      <c r="P192" s="197">
        <f>O192*H192</f>
        <v>0</v>
      </c>
      <c r="Q192" s="197">
        <v>0</v>
      </c>
      <c r="R192" s="197">
        <f>Q192*H192</f>
        <v>0</v>
      </c>
      <c r="S192" s="197">
        <v>0</v>
      </c>
      <c r="T192" s="198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9" t="s">
        <v>170</v>
      </c>
      <c r="AT192" s="199" t="s">
        <v>155</v>
      </c>
      <c r="AU192" s="199" t="s">
        <v>89</v>
      </c>
      <c r="AY192" s="16" t="s">
        <v>148</v>
      </c>
      <c r="BE192" s="200">
        <f>IF(N192="základná",J192,0)</f>
        <v>0</v>
      </c>
      <c r="BF192" s="200">
        <f>IF(N192="znížená",J192,0)</f>
        <v>0</v>
      </c>
      <c r="BG192" s="200">
        <f>IF(N192="zákl. prenesená",J192,0)</f>
        <v>0</v>
      </c>
      <c r="BH192" s="200">
        <f>IF(N192="zníž. prenesená",J192,0)</f>
        <v>0</v>
      </c>
      <c r="BI192" s="200">
        <f>IF(N192="nulová",J192,0)</f>
        <v>0</v>
      </c>
      <c r="BJ192" s="16" t="s">
        <v>89</v>
      </c>
      <c r="BK192" s="200">
        <f>ROUND(I192*H192,2)</f>
        <v>0</v>
      </c>
      <c r="BL192" s="16" t="s">
        <v>166</v>
      </c>
      <c r="BM192" s="199" t="s">
        <v>365</v>
      </c>
    </row>
    <row r="193" s="2" customFormat="1" ht="24.15" customHeight="1">
      <c r="A193" s="35"/>
      <c r="B193" s="186"/>
      <c r="C193" s="187" t="s">
        <v>261</v>
      </c>
      <c r="D193" s="187" t="s">
        <v>150</v>
      </c>
      <c r="E193" s="188" t="s">
        <v>366</v>
      </c>
      <c r="F193" s="189" t="s">
        <v>367</v>
      </c>
      <c r="G193" s="190" t="s">
        <v>165</v>
      </c>
      <c r="H193" s="191">
        <v>401.5</v>
      </c>
      <c r="I193" s="192"/>
      <c r="J193" s="193">
        <f>ROUND(I193*H193,2)</f>
        <v>0</v>
      </c>
      <c r="K193" s="194"/>
      <c r="L193" s="36"/>
      <c r="M193" s="195" t="s">
        <v>1</v>
      </c>
      <c r="N193" s="196" t="s">
        <v>42</v>
      </c>
      <c r="O193" s="79"/>
      <c r="P193" s="197">
        <f>O193*H193</f>
        <v>0</v>
      </c>
      <c r="Q193" s="197">
        <v>0</v>
      </c>
      <c r="R193" s="197">
        <f>Q193*H193</f>
        <v>0</v>
      </c>
      <c r="S193" s="197">
        <v>0</v>
      </c>
      <c r="T193" s="198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9" t="s">
        <v>166</v>
      </c>
      <c r="AT193" s="199" t="s">
        <v>150</v>
      </c>
      <c r="AU193" s="199" t="s">
        <v>89</v>
      </c>
      <c r="AY193" s="16" t="s">
        <v>148</v>
      </c>
      <c r="BE193" s="200">
        <f>IF(N193="základná",J193,0)</f>
        <v>0</v>
      </c>
      <c r="BF193" s="200">
        <f>IF(N193="znížená",J193,0)</f>
        <v>0</v>
      </c>
      <c r="BG193" s="200">
        <f>IF(N193="zákl. prenesená",J193,0)</f>
        <v>0</v>
      </c>
      <c r="BH193" s="200">
        <f>IF(N193="zníž. prenesená",J193,0)</f>
        <v>0</v>
      </c>
      <c r="BI193" s="200">
        <f>IF(N193="nulová",J193,0)</f>
        <v>0</v>
      </c>
      <c r="BJ193" s="16" t="s">
        <v>89</v>
      </c>
      <c r="BK193" s="200">
        <f>ROUND(I193*H193,2)</f>
        <v>0</v>
      </c>
      <c r="BL193" s="16" t="s">
        <v>166</v>
      </c>
      <c r="BM193" s="199" t="s">
        <v>368</v>
      </c>
    </row>
    <row r="194" s="2" customFormat="1" ht="24.15" customHeight="1">
      <c r="A194" s="35"/>
      <c r="B194" s="186"/>
      <c r="C194" s="187" t="s">
        <v>369</v>
      </c>
      <c r="D194" s="187" t="s">
        <v>150</v>
      </c>
      <c r="E194" s="188" t="s">
        <v>370</v>
      </c>
      <c r="F194" s="189" t="s">
        <v>371</v>
      </c>
      <c r="G194" s="190" t="s">
        <v>165</v>
      </c>
      <c r="H194" s="191">
        <v>91</v>
      </c>
      <c r="I194" s="192"/>
      <c r="J194" s="193">
        <f>ROUND(I194*H194,2)</f>
        <v>0</v>
      </c>
      <c r="K194" s="194"/>
      <c r="L194" s="36"/>
      <c r="M194" s="195" t="s">
        <v>1</v>
      </c>
      <c r="N194" s="196" t="s">
        <v>42</v>
      </c>
      <c r="O194" s="79"/>
      <c r="P194" s="197">
        <f>O194*H194</f>
        <v>0</v>
      </c>
      <c r="Q194" s="197">
        <v>0</v>
      </c>
      <c r="R194" s="197">
        <f>Q194*H194</f>
        <v>0</v>
      </c>
      <c r="S194" s="197">
        <v>0</v>
      </c>
      <c r="T194" s="198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9" t="s">
        <v>166</v>
      </c>
      <c r="AT194" s="199" t="s">
        <v>150</v>
      </c>
      <c r="AU194" s="199" t="s">
        <v>89</v>
      </c>
      <c r="AY194" s="16" t="s">
        <v>148</v>
      </c>
      <c r="BE194" s="200">
        <f>IF(N194="základná",J194,0)</f>
        <v>0</v>
      </c>
      <c r="BF194" s="200">
        <f>IF(N194="znížená",J194,0)</f>
        <v>0</v>
      </c>
      <c r="BG194" s="200">
        <f>IF(N194="zákl. prenesená",J194,0)</f>
        <v>0</v>
      </c>
      <c r="BH194" s="200">
        <f>IF(N194="zníž. prenesená",J194,0)</f>
        <v>0</v>
      </c>
      <c r="BI194" s="200">
        <f>IF(N194="nulová",J194,0)</f>
        <v>0</v>
      </c>
      <c r="BJ194" s="16" t="s">
        <v>89</v>
      </c>
      <c r="BK194" s="200">
        <f>ROUND(I194*H194,2)</f>
        <v>0</v>
      </c>
      <c r="BL194" s="16" t="s">
        <v>166</v>
      </c>
      <c r="BM194" s="199" t="s">
        <v>372</v>
      </c>
    </row>
    <row r="195" s="2" customFormat="1" ht="24.15" customHeight="1">
      <c r="A195" s="35"/>
      <c r="B195" s="186"/>
      <c r="C195" s="187" t="s">
        <v>265</v>
      </c>
      <c r="D195" s="187" t="s">
        <v>150</v>
      </c>
      <c r="E195" s="188" t="s">
        <v>373</v>
      </c>
      <c r="F195" s="189" t="s">
        <v>374</v>
      </c>
      <c r="G195" s="190" t="s">
        <v>165</v>
      </c>
      <c r="H195" s="191">
        <v>492.5</v>
      </c>
      <c r="I195" s="192"/>
      <c r="J195" s="193">
        <f>ROUND(I195*H195,2)</f>
        <v>0</v>
      </c>
      <c r="K195" s="194"/>
      <c r="L195" s="36"/>
      <c r="M195" s="195" t="s">
        <v>1</v>
      </c>
      <c r="N195" s="196" t="s">
        <v>42</v>
      </c>
      <c r="O195" s="79"/>
      <c r="P195" s="197">
        <f>O195*H195</f>
        <v>0</v>
      </c>
      <c r="Q195" s="197">
        <v>0</v>
      </c>
      <c r="R195" s="197">
        <f>Q195*H195</f>
        <v>0</v>
      </c>
      <c r="S195" s="197">
        <v>0</v>
      </c>
      <c r="T195" s="198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9" t="s">
        <v>166</v>
      </c>
      <c r="AT195" s="199" t="s">
        <v>150</v>
      </c>
      <c r="AU195" s="199" t="s">
        <v>89</v>
      </c>
      <c r="AY195" s="16" t="s">
        <v>148</v>
      </c>
      <c r="BE195" s="200">
        <f>IF(N195="základná",J195,0)</f>
        <v>0</v>
      </c>
      <c r="BF195" s="200">
        <f>IF(N195="znížená",J195,0)</f>
        <v>0</v>
      </c>
      <c r="BG195" s="200">
        <f>IF(N195="zákl. prenesená",J195,0)</f>
        <v>0</v>
      </c>
      <c r="BH195" s="200">
        <f>IF(N195="zníž. prenesená",J195,0)</f>
        <v>0</v>
      </c>
      <c r="BI195" s="200">
        <f>IF(N195="nulová",J195,0)</f>
        <v>0</v>
      </c>
      <c r="BJ195" s="16" t="s">
        <v>89</v>
      </c>
      <c r="BK195" s="200">
        <f>ROUND(I195*H195,2)</f>
        <v>0</v>
      </c>
      <c r="BL195" s="16" t="s">
        <v>166</v>
      </c>
      <c r="BM195" s="199" t="s">
        <v>375</v>
      </c>
    </row>
    <row r="196" s="2" customFormat="1" ht="24.15" customHeight="1">
      <c r="A196" s="35"/>
      <c r="B196" s="186"/>
      <c r="C196" s="187" t="s">
        <v>376</v>
      </c>
      <c r="D196" s="187" t="s">
        <v>150</v>
      </c>
      <c r="E196" s="188" t="s">
        <v>377</v>
      </c>
      <c r="F196" s="189" t="s">
        <v>378</v>
      </c>
      <c r="G196" s="190" t="s">
        <v>223</v>
      </c>
      <c r="H196" s="212"/>
      <c r="I196" s="192"/>
      <c r="J196" s="193">
        <f>ROUND(I196*H196,2)</f>
        <v>0</v>
      </c>
      <c r="K196" s="194"/>
      <c r="L196" s="36"/>
      <c r="M196" s="195" t="s">
        <v>1</v>
      </c>
      <c r="N196" s="196" t="s">
        <v>42</v>
      </c>
      <c r="O196" s="79"/>
      <c r="P196" s="197">
        <f>O196*H196</f>
        <v>0</v>
      </c>
      <c r="Q196" s="197">
        <v>0</v>
      </c>
      <c r="R196" s="197">
        <f>Q196*H196</f>
        <v>0</v>
      </c>
      <c r="S196" s="197">
        <v>0</v>
      </c>
      <c r="T196" s="198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9" t="s">
        <v>166</v>
      </c>
      <c r="AT196" s="199" t="s">
        <v>150</v>
      </c>
      <c r="AU196" s="199" t="s">
        <v>89</v>
      </c>
      <c r="AY196" s="16" t="s">
        <v>148</v>
      </c>
      <c r="BE196" s="200">
        <f>IF(N196="základná",J196,0)</f>
        <v>0</v>
      </c>
      <c r="BF196" s="200">
        <f>IF(N196="znížená",J196,0)</f>
        <v>0</v>
      </c>
      <c r="BG196" s="200">
        <f>IF(N196="zákl. prenesená",J196,0)</f>
        <v>0</v>
      </c>
      <c r="BH196" s="200">
        <f>IF(N196="zníž. prenesená",J196,0)</f>
        <v>0</v>
      </c>
      <c r="BI196" s="200">
        <f>IF(N196="nulová",J196,0)</f>
        <v>0</v>
      </c>
      <c r="BJ196" s="16" t="s">
        <v>89</v>
      </c>
      <c r="BK196" s="200">
        <f>ROUND(I196*H196,2)</f>
        <v>0</v>
      </c>
      <c r="BL196" s="16" t="s">
        <v>166</v>
      </c>
      <c r="BM196" s="199" t="s">
        <v>379</v>
      </c>
    </row>
    <row r="197" s="12" customFormat="1" ht="22.8" customHeight="1">
      <c r="A197" s="12"/>
      <c r="B197" s="173"/>
      <c r="C197" s="12"/>
      <c r="D197" s="174" t="s">
        <v>75</v>
      </c>
      <c r="E197" s="184" t="s">
        <v>380</v>
      </c>
      <c r="F197" s="184" t="s">
        <v>381</v>
      </c>
      <c r="G197" s="12"/>
      <c r="H197" s="12"/>
      <c r="I197" s="176"/>
      <c r="J197" s="185">
        <f>BK197</f>
        <v>0</v>
      </c>
      <c r="K197" s="12"/>
      <c r="L197" s="173"/>
      <c r="M197" s="178"/>
      <c r="N197" s="179"/>
      <c r="O197" s="179"/>
      <c r="P197" s="180">
        <f>SUM(P198:P233)</f>
        <v>0</v>
      </c>
      <c r="Q197" s="179"/>
      <c r="R197" s="180">
        <f>SUM(R198:R233)</f>
        <v>0</v>
      </c>
      <c r="S197" s="179"/>
      <c r="T197" s="181">
        <f>SUM(T198:T233)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74" t="s">
        <v>89</v>
      </c>
      <c r="AT197" s="182" t="s">
        <v>75</v>
      </c>
      <c r="AU197" s="182" t="s">
        <v>83</v>
      </c>
      <c r="AY197" s="174" t="s">
        <v>148</v>
      </c>
      <c r="BK197" s="183">
        <f>SUM(BK198:BK233)</f>
        <v>0</v>
      </c>
    </row>
    <row r="198" s="2" customFormat="1" ht="24.15" customHeight="1">
      <c r="A198" s="35"/>
      <c r="B198" s="186"/>
      <c r="C198" s="187" t="s">
        <v>268</v>
      </c>
      <c r="D198" s="187" t="s">
        <v>150</v>
      </c>
      <c r="E198" s="188" t="s">
        <v>382</v>
      </c>
      <c r="F198" s="189" t="s">
        <v>383</v>
      </c>
      <c r="G198" s="190" t="s">
        <v>153</v>
      </c>
      <c r="H198" s="191">
        <v>4</v>
      </c>
      <c r="I198" s="192"/>
      <c r="J198" s="193">
        <f>ROUND(I198*H198,2)</f>
        <v>0</v>
      </c>
      <c r="K198" s="194"/>
      <c r="L198" s="36"/>
      <c r="M198" s="195" t="s">
        <v>1</v>
      </c>
      <c r="N198" s="196" t="s">
        <v>42</v>
      </c>
      <c r="O198" s="79"/>
      <c r="P198" s="197">
        <f>O198*H198</f>
        <v>0</v>
      </c>
      <c r="Q198" s="197">
        <v>0</v>
      </c>
      <c r="R198" s="197">
        <f>Q198*H198</f>
        <v>0</v>
      </c>
      <c r="S198" s="197">
        <v>0</v>
      </c>
      <c r="T198" s="198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9" t="s">
        <v>166</v>
      </c>
      <c r="AT198" s="199" t="s">
        <v>150</v>
      </c>
      <c r="AU198" s="199" t="s">
        <v>89</v>
      </c>
      <c r="AY198" s="16" t="s">
        <v>148</v>
      </c>
      <c r="BE198" s="200">
        <f>IF(N198="základná",J198,0)</f>
        <v>0</v>
      </c>
      <c r="BF198" s="200">
        <f>IF(N198="znížená",J198,0)</f>
        <v>0</v>
      </c>
      <c r="BG198" s="200">
        <f>IF(N198="zákl. prenesená",J198,0)</f>
        <v>0</v>
      </c>
      <c r="BH198" s="200">
        <f>IF(N198="zníž. prenesená",J198,0)</f>
        <v>0</v>
      </c>
      <c r="BI198" s="200">
        <f>IF(N198="nulová",J198,0)</f>
        <v>0</v>
      </c>
      <c r="BJ198" s="16" t="s">
        <v>89</v>
      </c>
      <c r="BK198" s="200">
        <f>ROUND(I198*H198,2)</f>
        <v>0</v>
      </c>
      <c r="BL198" s="16" t="s">
        <v>166</v>
      </c>
      <c r="BM198" s="199" t="s">
        <v>384</v>
      </c>
    </row>
    <row r="199" s="2" customFormat="1" ht="33" customHeight="1">
      <c r="A199" s="35"/>
      <c r="B199" s="186"/>
      <c r="C199" s="201" t="s">
        <v>385</v>
      </c>
      <c r="D199" s="201" t="s">
        <v>155</v>
      </c>
      <c r="E199" s="202" t="s">
        <v>386</v>
      </c>
      <c r="F199" s="203" t="s">
        <v>387</v>
      </c>
      <c r="G199" s="204" t="s">
        <v>153</v>
      </c>
      <c r="H199" s="205">
        <v>4</v>
      </c>
      <c r="I199" s="206"/>
      <c r="J199" s="207">
        <f>ROUND(I199*H199,2)</f>
        <v>0</v>
      </c>
      <c r="K199" s="208"/>
      <c r="L199" s="209"/>
      <c r="M199" s="210" t="s">
        <v>1</v>
      </c>
      <c r="N199" s="211" t="s">
        <v>42</v>
      </c>
      <c r="O199" s="79"/>
      <c r="P199" s="197">
        <f>O199*H199</f>
        <v>0</v>
      </c>
      <c r="Q199" s="197">
        <v>0</v>
      </c>
      <c r="R199" s="197">
        <f>Q199*H199</f>
        <v>0</v>
      </c>
      <c r="S199" s="197">
        <v>0</v>
      </c>
      <c r="T199" s="198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9" t="s">
        <v>170</v>
      </c>
      <c r="AT199" s="199" t="s">
        <v>155</v>
      </c>
      <c r="AU199" s="199" t="s">
        <v>89</v>
      </c>
      <c r="AY199" s="16" t="s">
        <v>148</v>
      </c>
      <c r="BE199" s="200">
        <f>IF(N199="základná",J199,0)</f>
        <v>0</v>
      </c>
      <c r="BF199" s="200">
        <f>IF(N199="znížená",J199,0)</f>
        <v>0</v>
      </c>
      <c r="BG199" s="200">
        <f>IF(N199="zákl. prenesená",J199,0)</f>
        <v>0</v>
      </c>
      <c r="BH199" s="200">
        <f>IF(N199="zníž. prenesená",J199,0)</f>
        <v>0</v>
      </c>
      <c r="BI199" s="200">
        <f>IF(N199="nulová",J199,0)</f>
        <v>0</v>
      </c>
      <c r="BJ199" s="16" t="s">
        <v>89</v>
      </c>
      <c r="BK199" s="200">
        <f>ROUND(I199*H199,2)</f>
        <v>0</v>
      </c>
      <c r="BL199" s="16" t="s">
        <v>166</v>
      </c>
      <c r="BM199" s="199" t="s">
        <v>388</v>
      </c>
    </row>
    <row r="200" s="2" customFormat="1" ht="24.15" customHeight="1">
      <c r="A200" s="35"/>
      <c r="B200" s="186"/>
      <c r="C200" s="201" t="s">
        <v>272</v>
      </c>
      <c r="D200" s="201" t="s">
        <v>155</v>
      </c>
      <c r="E200" s="202" t="s">
        <v>389</v>
      </c>
      <c r="F200" s="203" t="s">
        <v>390</v>
      </c>
      <c r="G200" s="204" t="s">
        <v>153</v>
      </c>
      <c r="H200" s="205">
        <v>4</v>
      </c>
      <c r="I200" s="206"/>
      <c r="J200" s="207">
        <f>ROUND(I200*H200,2)</f>
        <v>0</v>
      </c>
      <c r="K200" s="208"/>
      <c r="L200" s="209"/>
      <c r="M200" s="210" t="s">
        <v>1</v>
      </c>
      <c r="N200" s="211" t="s">
        <v>42</v>
      </c>
      <c r="O200" s="79"/>
      <c r="P200" s="197">
        <f>O200*H200</f>
        <v>0</v>
      </c>
      <c r="Q200" s="197">
        <v>0</v>
      </c>
      <c r="R200" s="197">
        <f>Q200*H200</f>
        <v>0</v>
      </c>
      <c r="S200" s="197">
        <v>0</v>
      </c>
      <c r="T200" s="198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9" t="s">
        <v>170</v>
      </c>
      <c r="AT200" s="199" t="s">
        <v>155</v>
      </c>
      <c r="AU200" s="199" t="s">
        <v>89</v>
      </c>
      <c r="AY200" s="16" t="s">
        <v>148</v>
      </c>
      <c r="BE200" s="200">
        <f>IF(N200="základná",J200,0)</f>
        <v>0</v>
      </c>
      <c r="BF200" s="200">
        <f>IF(N200="znížená",J200,0)</f>
        <v>0</v>
      </c>
      <c r="BG200" s="200">
        <f>IF(N200="zákl. prenesená",J200,0)</f>
        <v>0</v>
      </c>
      <c r="BH200" s="200">
        <f>IF(N200="zníž. prenesená",J200,0)</f>
        <v>0</v>
      </c>
      <c r="BI200" s="200">
        <f>IF(N200="nulová",J200,0)</f>
        <v>0</v>
      </c>
      <c r="BJ200" s="16" t="s">
        <v>89</v>
      </c>
      <c r="BK200" s="200">
        <f>ROUND(I200*H200,2)</f>
        <v>0</v>
      </c>
      <c r="BL200" s="16" t="s">
        <v>166</v>
      </c>
      <c r="BM200" s="199" t="s">
        <v>391</v>
      </c>
    </row>
    <row r="201" s="2" customFormat="1" ht="16.5" customHeight="1">
      <c r="A201" s="35"/>
      <c r="B201" s="186"/>
      <c r="C201" s="187" t="s">
        <v>392</v>
      </c>
      <c r="D201" s="187" t="s">
        <v>150</v>
      </c>
      <c r="E201" s="188" t="s">
        <v>393</v>
      </c>
      <c r="F201" s="189" t="s">
        <v>394</v>
      </c>
      <c r="G201" s="190" t="s">
        <v>153</v>
      </c>
      <c r="H201" s="191">
        <v>4</v>
      </c>
      <c r="I201" s="192"/>
      <c r="J201" s="193">
        <f>ROUND(I201*H201,2)</f>
        <v>0</v>
      </c>
      <c r="K201" s="194"/>
      <c r="L201" s="36"/>
      <c r="M201" s="195" t="s">
        <v>1</v>
      </c>
      <c r="N201" s="196" t="s">
        <v>42</v>
      </c>
      <c r="O201" s="79"/>
      <c r="P201" s="197">
        <f>O201*H201</f>
        <v>0</v>
      </c>
      <c r="Q201" s="197">
        <v>0</v>
      </c>
      <c r="R201" s="197">
        <f>Q201*H201</f>
        <v>0</v>
      </c>
      <c r="S201" s="197">
        <v>0</v>
      </c>
      <c r="T201" s="198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9" t="s">
        <v>166</v>
      </c>
      <c r="AT201" s="199" t="s">
        <v>150</v>
      </c>
      <c r="AU201" s="199" t="s">
        <v>89</v>
      </c>
      <c r="AY201" s="16" t="s">
        <v>148</v>
      </c>
      <c r="BE201" s="200">
        <f>IF(N201="základná",J201,0)</f>
        <v>0</v>
      </c>
      <c r="BF201" s="200">
        <f>IF(N201="znížená",J201,0)</f>
        <v>0</v>
      </c>
      <c r="BG201" s="200">
        <f>IF(N201="zákl. prenesená",J201,0)</f>
        <v>0</v>
      </c>
      <c r="BH201" s="200">
        <f>IF(N201="zníž. prenesená",J201,0)</f>
        <v>0</v>
      </c>
      <c r="BI201" s="200">
        <f>IF(N201="nulová",J201,0)</f>
        <v>0</v>
      </c>
      <c r="BJ201" s="16" t="s">
        <v>89</v>
      </c>
      <c r="BK201" s="200">
        <f>ROUND(I201*H201,2)</f>
        <v>0</v>
      </c>
      <c r="BL201" s="16" t="s">
        <v>166</v>
      </c>
      <c r="BM201" s="199" t="s">
        <v>395</v>
      </c>
    </row>
    <row r="202" s="2" customFormat="1" ht="16.5" customHeight="1">
      <c r="A202" s="35"/>
      <c r="B202" s="186"/>
      <c r="C202" s="201" t="s">
        <v>275</v>
      </c>
      <c r="D202" s="201" t="s">
        <v>155</v>
      </c>
      <c r="E202" s="202" t="s">
        <v>396</v>
      </c>
      <c r="F202" s="203" t="s">
        <v>397</v>
      </c>
      <c r="G202" s="204" t="s">
        <v>153</v>
      </c>
      <c r="H202" s="205">
        <v>4</v>
      </c>
      <c r="I202" s="206"/>
      <c r="J202" s="207">
        <f>ROUND(I202*H202,2)</f>
        <v>0</v>
      </c>
      <c r="K202" s="208"/>
      <c r="L202" s="209"/>
      <c r="M202" s="210" t="s">
        <v>1</v>
      </c>
      <c r="N202" s="211" t="s">
        <v>42</v>
      </c>
      <c r="O202" s="79"/>
      <c r="P202" s="197">
        <f>O202*H202</f>
        <v>0</v>
      </c>
      <c r="Q202" s="197">
        <v>0</v>
      </c>
      <c r="R202" s="197">
        <f>Q202*H202</f>
        <v>0</v>
      </c>
      <c r="S202" s="197">
        <v>0</v>
      </c>
      <c r="T202" s="198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9" t="s">
        <v>170</v>
      </c>
      <c r="AT202" s="199" t="s">
        <v>155</v>
      </c>
      <c r="AU202" s="199" t="s">
        <v>89</v>
      </c>
      <c r="AY202" s="16" t="s">
        <v>148</v>
      </c>
      <c r="BE202" s="200">
        <f>IF(N202="základná",J202,0)</f>
        <v>0</v>
      </c>
      <c r="BF202" s="200">
        <f>IF(N202="znížená",J202,0)</f>
        <v>0</v>
      </c>
      <c r="BG202" s="200">
        <f>IF(N202="zákl. prenesená",J202,0)</f>
        <v>0</v>
      </c>
      <c r="BH202" s="200">
        <f>IF(N202="zníž. prenesená",J202,0)</f>
        <v>0</v>
      </c>
      <c r="BI202" s="200">
        <f>IF(N202="nulová",J202,0)</f>
        <v>0</v>
      </c>
      <c r="BJ202" s="16" t="s">
        <v>89</v>
      </c>
      <c r="BK202" s="200">
        <f>ROUND(I202*H202,2)</f>
        <v>0</v>
      </c>
      <c r="BL202" s="16" t="s">
        <v>166</v>
      </c>
      <c r="BM202" s="199" t="s">
        <v>398</v>
      </c>
    </row>
    <row r="203" s="2" customFormat="1" ht="16.5" customHeight="1">
      <c r="A203" s="35"/>
      <c r="B203" s="186"/>
      <c r="C203" s="201" t="s">
        <v>399</v>
      </c>
      <c r="D203" s="201" t="s">
        <v>155</v>
      </c>
      <c r="E203" s="202" t="s">
        <v>400</v>
      </c>
      <c r="F203" s="203" t="s">
        <v>401</v>
      </c>
      <c r="G203" s="204" t="s">
        <v>153</v>
      </c>
      <c r="H203" s="205">
        <v>4</v>
      </c>
      <c r="I203" s="206"/>
      <c r="J203" s="207">
        <f>ROUND(I203*H203,2)</f>
        <v>0</v>
      </c>
      <c r="K203" s="208"/>
      <c r="L203" s="209"/>
      <c r="M203" s="210" t="s">
        <v>1</v>
      </c>
      <c r="N203" s="211" t="s">
        <v>42</v>
      </c>
      <c r="O203" s="79"/>
      <c r="P203" s="197">
        <f>O203*H203</f>
        <v>0</v>
      </c>
      <c r="Q203" s="197">
        <v>0</v>
      </c>
      <c r="R203" s="197">
        <f>Q203*H203</f>
        <v>0</v>
      </c>
      <c r="S203" s="197">
        <v>0</v>
      </c>
      <c r="T203" s="198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9" t="s">
        <v>170</v>
      </c>
      <c r="AT203" s="199" t="s">
        <v>155</v>
      </c>
      <c r="AU203" s="199" t="s">
        <v>89</v>
      </c>
      <c r="AY203" s="16" t="s">
        <v>148</v>
      </c>
      <c r="BE203" s="200">
        <f>IF(N203="základná",J203,0)</f>
        <v>0</v>
      </c>
      <c r="BF203" s="200">
        <f>IF(N203="znížená",J203,0)</f>
        <v>0</v>
      </c>
      <c r="BG203" s="200">
        <f>IF(N203="zákl. prenesená",J203,0)</f>
        <v>0</v>
      </c>
      <c r="BH203" s="200">
        <f>IF(N203="zníž. prenesená",J203,0)</f>
        <v>0</v>
      </c>
      <c r="BI203" s="200">
        <f>IF(N203="nulová",J203,0)</f>
        <v>0</v>
      </c>
      <c r="BJ203" s="16" t="s">
        <v>89</v>
      </c>
      <c r="BK203" s="200">
        <f>ROUND(I203*H203,2)</f>
        <v>0</v>
      </c>
      <c r="BL203" s="16" t="s">
        <v>166</v>
      </c>
      <c r="BM203" s="199" t="s">
        <v>402</v>
      </c>
    </row>
    <row r="204" s="2" customFormat="1" ht="24.15" customHeight="1">
      <c r="A204" s="35"/>
      <c r="B204" s="186"/>
      <c r="C204" s="187" t="s">
        <v>279</v>
      </c>
      <c r="D204" s="187" t="s">
        <v>150</v>
      </c>
      <c r="E204" s="188" t="s">
        <v>403</v>
      </c>
      <c r="F204" s="189" t="s">
        <v>404</v>
      </c>
      <c r="G204" s="190" t="s">
        <v>153</v>
      </c>
      <c r="H204" s="191">
        <v>8</v>
      </c>
      <c r="I204" s="192"/>
      <c r="J204" s="193">
        <f>ROUND(I204*H204,2)</f>
        <v>0</v>
      </c>
      <c r="K204" s="194"/>
      <c r="L204" s="36"/>
      <c r="M204" s="195" t="s">
        <v>1</v>
      </c>
      <c r="N204" s="196" t="s">
        <v>42</v>
      </c>
      <c r="O204" s="79"/>
      <c r="P204" s="197">
        <f>O204*H204</f>
        <v>0</v>
      </c>
      <c r="Q204" s="197">
        <v>0</v>
      </c>
      <c r="R204" s="197">
        <f>Q204*H204</f>
        <v>0</v>
      </c>
      <c r="S204" s="197">
        <v>0</v>
      </c>
      <c r="T204" s="198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9" t="s">
        <v>166</v>
      </c>
      <c r="AT204" s="199" t="s">
        <v>150</v>
      </c>
      <c r="AU204" s="199" t="s">
        <v>89</v>
      </c>
      <c r="AY204" s="16" t="s">
        <v>148</v>
      </c>
      <c r="BE204" s="200">
        <f>IF(N204="základná",J204,0)</f>
        <v>0</v>
      </c>
      <c r="BF204" s="200">
        <f>IF(N204="znížená",J204,0)</f>
        <v>0</v>
      </c>
      <c r="BG204" s="200">
        <f>IF(N204="zákl. prenesená",J204,0)</f>
        <v>0</v>
      </c>
      <c r="BH204" s="200">
        <f>IF(N204="zníž. prenesená",J204,0)</f>
        <v>0</v>
      </c>
      <c r="BI204" s="200">
        <f>IF(N204="nulová",J204,0)</f>
        <v>0</v>
      </c>
      <c r="BJ204" s="16" t="s">
        <v>89</v>
      </c>
      <c r="BK204" s="200">
        <f>ROUND(I204*H204,2)</f>
        <v>0</v>
      </c>
      <c r="BL204" s="16" t="s">
        <v>166</v>
      </c>
      <c r="BM204" s="199" t="s">
        <v>405</v>
      </c>
    </row>
    <row r="205" s="2" customFormat="1" ht="16.5" customHeight="1">
      <c r="A205" s="35"/>
      <c r="B205" s="186"/>
      <c r="C205" s="201" t="s">
        <v>406</v>
      </c>
      <c r="D205" s="201" t="s">
        <v>155</v>
      </c>
      <c r="E205" s="202" t="s">
        <v>407</v>
      </c>
      <c r="F205" s="203" t="s">
        <v>408</v>
      </c>
      <c r="G205" s="204" t="s">
        <v>153</v>
      </c>
      <c r="H205" s="205">
        <v>8</v>
      </c>
      <c r="I205" s="206"/>
      <c r="J205" s="207">
        <f>ROUND(I205*H205,2)</f>
        <v>0</v>
      </c>
      <c r="K205" s="208"/>
      <c r="L205" s="209"/>
      <c r="M205" s="210" t="s">
        <v>1</v>
      </c>
      <c r="N205" s="211" t="s">
        <v>42</v>
      </c>
      <c r="O205" s="79"/>
      <c r="P205" s="197">
        <f>O205*H205</f>
        <v>0</v>
      </c>
      <c r="Q205" s="197">
        <v>0</v>
      </c>
      <c r="R205" s="197">
        <f>Q205*H205</f>
        <v>0</v>
      </c>
      <c r="S205" s="197">
        <v>0</v>
      </c>
      <c r="T205" s="198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9" t="s">
        <v>170</v>
      </c>
      <c r="AT205" s="199" t="s">
        <v>155</v>
      </c>
      <c r="AU205" s="199" t="s">
        <v>89</v>
      </c>
      <c r="AY205" s="16" t="s">
        <v>148</v>
      </c>
      <c r="BE205" s="200">
        <f>IF(N205="základná",J205,0)</f>
        <v>0</v>
      </c>
      <c r="BF205" s="200">
        <f>IF(N205="znížená",J205,0)</f>
        <v>0</v>
      </c>
      <c r="BG205" s="200">
        <f>IF(N205="zákl. prenesená",J205,0)</f>
        <v>0</v>
      </c>
      <c r="BH205" s="200">
        <f>IF(N205="zníž. prenesená",J205,0)</f>
        <v>0</v>
      </c>
      <c r="BI205" s="200">
        <f>IF(N205="nulová",J205,0)</f>
        <v>0</v>
      </c>
      <c r="BJ205" s="16" t="s">
        <v>89</v>
      </c>
      <c r="BK205" s="200">
        <f>ROUND(I205*H205,2)</f>
        <v>0</v>
      </c>
      <c r="BL205" s="16" t="s">
        <v>166</v>
      </c>
      <c r="BM205" s="199" t="s">
        <v>409</v>
      </c>
    </row>
    <row r="206" s="2" customFormat="1" ht="24.15" customHeight="1">
      <c r="A206" s="35"/>
      <c r="B206" s="186"/>
      <c r="C206" s="187" t="s">
        <v>282</v>
      </c>
      <c r="D206" s="187" t="s">
        <v>150</v>
      </c>
      <c r="E206" s="188" t="s">
        <v>410</v>
      </c>
      <c r="F206" s="189" t="s">
        <v>411</v>
      </c>
      <c r="G206" s="190" t="s">
        <v>153</v>
      </c>
      <c r="H206" s="191">
        <v>2</v>
      </c>
      <c r="I206" s="192"/>
      <c r="J206" s="193">
        <f>ROUND(I206*H206,2)</f>
        <v>0</v>
      </c>
      <c r="K206" s="194"/>
      <c r="L206" s="36"/>
      <c r="M206" s="195" t="s">
        <v>1</v>
      </c>
      <c r="N206" s="196" t="s">
        <v>42</v>
      </c>
      <c r="O206" s="79"/>
      <c r="P206" s="197">
        <f>O206*H206</f>
        <v>0</v>
      </c>
      <c r="Q206" s="197">
        <v>0</v>
      </c>
      <c r="R206" s="197">
        <f>Q206*H206</f>
        <v>0</v>
      </c>
      <c r="S206" s="197">
        <v>0</v>
      </c>
      <c r="T206" s="198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9" t="s">
        <v>166</v>
      </c>
      <c r="AT206" s="199" t="s">
        <v>150</v>
      </c>
      <c r="AU206" s="199" t="s">
        <v>89</v>
      </c>
      <c r="AY206" s="16" t="s">
        <v>148</v>
      </c>
      <c r="BE206" s="200">
        <f>IF(N206="základná",J206,0)</f>
        <v>0</v>
      </c>
      <c r="BF206" s="200">
        <f>IF(N206="znížená",J206,0)</f>
        <v>0</v>
      </c>
      <c r="BG206" s="200">
        <f>IF(N206="zákl. prenesená",J206,0)</f>
        <v>0</v>
      </c>
      <c r="BH206" s="200">
        <f>IF(N206="zníž. prenesená",J206,0)</f>
        <v>0</v>
      </c>
      <c r="BI206" s="200">
        <f>IF(N206="nulová",J206,0)</f>
        <v>0</v>
      </c>
      <c r="BJ206" s="16" t="s">
        <v>89</v>
      </c>
      <c r="BK206" s="200">
        <f>ROUND(I206*H206,2)</f>
        <v>0</v>
      </c>
      <c r="BL206" s="16" t="s">
        <v>166</v>
      </c>
      <c r="BM206" s="199" t="s">
        <v>412</v>
      </c>
    </row>
    <row r="207" s="2" customFormat="1" ht="24.15" customHeight="1">
      <c r="A207" s="35"/>
      <c r="B207" s="186"/>
      <c r="C207" s="201" t="s">
        <v>413</v>
      </c>
      <c r="D207" s="201" t="s">
        <v>155</v>
      </c>
      <c r="E207" s="202" t="s">
        <v>414</v>
      </c>
      <c r="F207" s="203" t="s">
        <v>415</v>
      </c>
      <c r="G207" s="204" t="s">
        <v>153</v>
      </c>
      <c r="H207" s="205">
        <v>2</v>
      </c>
      <c r="I207" s="206"/>
      <c r="J207" s="207">
        <f>ROUND(I207*H207,2)</f>
        <v>0</v>
      </c>
      <c r="K207" s="208"/>
      <c r="L207" s="209"/>
      <c r="M207" s="210" t="s">
        <v>1</v>
      </c>
      <c r="N207" s="211" t="s">
        <v>42</v>
      </c>
      <c r="O207" s="79"/>
      <c r="P207" s="197">
        <f>O207*H207</f>
        <v>0</v>
      </c>
      <c r="Q207" s="197">
        <v>0</v>
      </c>
      <c r="R207" s="197">
        <f>Q207*H207</f>
        <v>0</v>
      </c>
      <c r="S207" s="197">
        <v>0</v>
      </c>
      <c r="T207" s="198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9" t="s">
        <v>170</v>
      </c>
      <c r="AT207" s="199" t="s">
        <v>155</v>
      </c>
      <c r="AU207" s="199" t="s">
        <v>89</v>
      </c>
      <c r="AY207" s="16" t="s">
        <v>148</v>
      </c>
      <c r="BE207" s="200">
        <f>IF(N207="základná",J207,0)</f>
        <v>0</v>
      </c>
      <c r="BF207" s="200">
        <f>IF(N207="znížená",J207,0)</f>
        <v>0</v>
      </c>
      <c r="BG207" s="200">
        <f>IF(N207="zákl. prenesená",J207,0)</f>
        <v>0</v>
      </c>
      <c r="BH207" s="200">
        <f>IF(N207="zníž. prenesená",J207,0)</f>
        <v>0</v>
      </c>
      <c r="BI207" s="200">
        <f>IF(N207="nulová",J207,0)</f>
        <v>0</v>
      </c>
      <c r="BJ207" s="16" t="s">
        <v>89</v>
      </c>
      <c r="BK207" s="200">
        <f>ROUND(I207*H207,2)</f>
        <v>0</v>
      </c>
      <c r="BL207" s="16" t="s">
        <v>166</v>
      </c>
      <c r="BM207" s="199" t="s">
        <v>416</v>
      </c>
    </row>
    <row r="208" s="2" customFormat="1" ht="24.15" customHeight="1">
      <c r="A208" s="35"/>
      <c r="B208" s="186"/>
      <c r="C208" s="187" t="s">
        <v>286</v>
      </c>
      <c r="D208" s="187" t="s">
        <v>150</v>
      </c>
      <c r="E208" s="188" t="s">
        <v>417</v>
      </c>
      <c r="F208" s="189" t="s">
        <v>418</v>
      </c>
      <c r="G208" s="190" t="s">
        <v>153</v>
      </c>
      <c r="H208" s="191">
        <v>2</v>
      </c>
      <c r="I208" s="192"/>
      <c r="J208" s="193">
        <f>ROUND(I208*H208,2)</f>
        <v>0</v>
      </c>
      <c r="K208" s="194"/>
      <c r="L208" s="36"/>
      <c r="M208" s="195" t="s">
        <v>1</v>
      </c>
      <c r="N208" s="196" t="s">
        <v>42</v>
      </c>
      <c r="O208" s="79"/>
      <c r="P208" s="197">
        <f>O208*H208</f>
        <v>0</v>
      </c>
      <c r="Q208" s="197">
        <v>0</v>
      </c>
      <c r="R208" s="197">
        <f>Q208*H208</f>
        <v>0</v>
      </c>
      <c r="S208" s="197">
        <v>0</v>
      </c>
      <c r="T208" s="198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9" t="s">
        <v>166</v>
      </c>
      <c r="AT208" s="199" t="s">
        <v>150</v>
      </c>
      <c r="AU208" s="199" t="s">
        <v>89</v>
      </c>
      <c r="AY208" s="16" t="s">
        <v>148</v>
      </c>
      <c r="BE208" s="200">
        <f>IF(N208="základná",J208,0)</f>
        <v>0</v>
      </c>
      <c r="BF208" s="200">
        <f>IF(N208="znížená",J208,0)</f>
        <v>0</v>
      </c>
      <c r="BG208" s="200">
        <f>IF(N208="zákl. prenesená",J208,0)</f>
        <v>0</v>
      </c>
      <c r="BH208" s="200">
        <f>IF(N208="zníž. prenesená",J208,0)</f>
        <v>0</v>
      </c>
      <c r="BI208" s="200">
        <f>IF(N208="nulová",J208,0)</f>
        <v>0</v>
      </c>
      <c r="BJ208" s="16" t="s">
        <v>89</v>
      </c>
      <c r="BK208" s="200">
        <f>ROUND(I208*H208,2)</f>
        <v>0</v>
      </c>
      <c r="BL208" s="16" t="s">
        <v>166</v>
      </c>
      <c r="BM208" s="199" t="s">
        <v>419</v>
      </c>
    </row>
    <row r="209" s="2" customFormat="1" ht="24.15" customHeight="1">
      <c r="A209" s="35"/>
      <c r="B209" s="186"/>
      <c r="C209" s="201" t="s">
        <v>420</v>
      </c>
      <c r="D209" s="201" t="s">
        <v>155</v>
      </c>
      <c r="E209" s="202" t="s">
        <v>421</v>
      </c>
      <c r="F209" s="203" t="s">
        <v>422</v>
      </c>
      <c r="G209" s="204" t="s">
        <v>153</v>
      </c>
      <c r="H209" s="205">
        <v>2</v>
      </c>
      <c r="I209" s="206"/>
      <c r="J209" s="207">
        <f>ROUND(I209*H209,2)</f>
        <v>0</v>
      </c>
      <c r="K209" s="208"/>
      <c r="L209" s="209"/>
      <c r="M209" s="210" t="s">
        <v>1</v>
      </c>
      <c r="N209" s="211" t="s">
        <v>42</v>
      </c>
      <c r="O209" s="79"/>
      <c r="P209" s="197">
        <f>O209*H209</f>
        <v>0</v>
      </c>
      <c r="Q209" s="197">
        <v>0</v>
      </c>
      <c r="R209" s="197">
        <f>Q209*H209</f>
        <v>0</v>
      </c>
      <c r="S209" s="197">
        <v>0</v>
      </c>
      <c r="T209" s="198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99" t="s">
        <v>170</v>
      </c>
      <c r="AT209" s="199" t="s">
        <v>155</v>
      </c>
      <c r="AU209" s="199" t="s">
        <v>89</v>
      </c>
      <c r="AY209" s="16" t="s">
        <v>148</v>
      </c>
      <c r="BE209" s="200">
        <f>IF(N209="základná",J209,0)</f>
        <v>0</v>
      </c>
      <c r="BF209" s="200">
        <f>IF(N209="znížená",J209,0)</f>
        <v>0</v>
      </c>
      <c r="BG209" s="200">
        <f>IF(N209="zákl. prenesená",J209,0)</f>
        <v>0</v>
      </c>
      <c r="BH209" s="200">
        <f>IF(N209="zníž. prenesená",J209,0)</f>
        <v>0</v>
      </c>
      <c r="BI209" s="200">
        <f>IF(N209="nulová",J209,0)</f>
        <v>0</v>
      </c>
      <c r="BJ209" s="16" t="s">
        <v>89</v>
      </c>
      <c r="BK209" s="200">
        <f>ROUND(I209*H209,2)</f>
        <v>0</v>
      </c>
      <c r="BL209" s="16" t="s">
        <v>166</v>
      </c>
      <c r="BM209" s="199" t="s">
        <v>423</v>
      </c>
    </row>
    <row r="210" s="2" customFormat="1" ht="24.15" customHeight="1">
      <c r="A210" s="35"/>
      <c r="B210" s="186"/>
      <c r="C210" s="187" t="s">
        <v>289</v>
      </c>
      <c r="D210" s="187" t="s">
        <v>150</v>
      </c>
      <c r="E210" s="188" t="s">
        <v>424</v>
      </c>
      <c r="F210" s="189" t="s">
        <v>425</v>
      </c>
      <c r="G210" s="190" t="s">
        <v>153</v>
      </c>
      <c r="H210" s="191">
        <v>1</v>
      </c>
      <c r="I210" s="192"/>
      <c r="J210" s="193">
        <f>ROUND(I210*H210,2)</f>
        <v>0</v>
      </c>
      <c r="K210" s="194"/>
      <c r="L210" s="36"/>
      <c r="M210" s="195" t="s">
        <v>1</v>
      </c>
      <c r="N210" s="196" t="s">
        <v>42</v>
      </c>
      <c r="O210" s="79"/>
      <c r="P210" s="197">
        <f>O210*H210</f>
        <v>0</v>
      </c>
      <c r="Q210" s="197">
        <v>0</v>
      </c>
      <c r="R210" s="197">
        <f>Q210*H210</f>
        <v>0</v>
      </c>
      <c r="S210" s="197">
        <v>0</v>
      </c>
      <c r="T210" s="198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9" t="s">
        <v>166</v>
      </c>
      <c r="AT210" s="199" t="s">
        <v>150</v>
      </c>
      <c r="AU210" s="199" t="s">
        <v>89</v>
      </c>
      <c r="AY210" s="16" t="s">
        <v>148</v>
      </c>
      <c r="BE210" s="200">
        <f>IF(N210="základná",J210,0)</f>
        <v>0</v>
      </c>
      <c r="BF210" s="200">
        <f>IF(N210="znížená",J210,0)</f>
        <v>0</v>
      </c>
      <c r="BG210" s="200">
        <f>IF(N210="zákl. prenesená",J210,0)</f>
        <v>0</v>
      </c>
      <c r="BH210" s="200">
        <f>IF(N210="zníž. prenesená",J210,0)</f>
        <v>0</v>
      </c>
      <c r="BI210" s="200">
        <f>IF(N210="nulová",J210,0)</f>
        <v>0</v>
      </c>
      <c r="BJ210" s="16" t="s">
        <v>89</v>
      </c>
      <c r="BK210" s="200">
        <f>ROUND(I210*H210,2)</f>
        <v>0</v>
      </c>
      <c r="BL210" s="16" t="s">
        <v>166</v>
      </c>
      <c r="BM210" s="199" t="s">
        <v>426</v>
      </c>
    </row>
    <row r="211" s="2" customFormat="1" ht="16.5" customHeight="1">
      <c r="A211" s="35"/>
      <c r="B211" s="186"/>
      <c r="C211" s="201" t="s">
        <v>427</v>
      </c>
      <c r="D211" s="201" t="s">
        <v>155</v>
      </c>
      <c r="E211" s="202" t="s">
        <v>428</v>
      </c>
      <c r="F211" s="203" t="s">
        <v>429</v>
      </c>
      <c r="G211" s="204" t="s">
        <v>153</v>
      </c>
      <c r="H211" s="205">
        <v>1</v>
      </c>
      <c r="I211" s="206"/>
      <c r="J211" s="207">
        <f>ROUND(I211*H211,2)</f>
        <v>0</v>
      </c>
      <c r="K211" s="208"/>
      <c r="L211" s="209"/>
      <c r="M211" s="210" t="s">
        <v>1</v>
      </c>
      <c r="N211" s="211" t="s">
        <v>42</v>
      </c>
      <c r="O211" s="79"/>
      <c r="P211" s="197">
        <f>O211*H211</f>
        <v>0</v>
      </c>
      <c r="Q211" s="197">
        <v>0</v>
      </c>
      <c r="R211" s="197">
        <f>Q211*H211</f>
        <v>0</v>
      </c>
      <c r="S211" s="197">
        <v>0</v>
      </c>
      <c r="T211" s="198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9" t="s">
        <v>170</v>
      </c>
      <c r="AT211" s="199" t="s">
        <v>155</v>
      </c>
      <c r="AU211" s="199" t="s">
        <v>89</v>
      </c>
      <c r="AY211" s="16" t="s">
        <v>148</v>
      </c>
      <c r="BE211" s="200">
        <f>IF(N211="základná",J211,0)</f>
        <v>0</v>
      </c>
      <c r="BF211" s="200">
        <f>IF(N211="znížená",J211,0)</f>
        <v>0</v>
      </c>
      <c r="BG211" s="200">
        <f>IF(N211="zákl. prenesená",J211,0)</f>
        <v>0</v>
      </c>
      <c r="BH211" s="200">
        <f>IF(N211="zníž. prenesená",J211,0)</f>
        <v>0</v>
      </c>
      <c r="BI211" s="200">
        <f>IF(N211="nulová",J211,0)</f>
        <v>0</v>
      </c>
      <c r="BJ211" s="16" t="s">
        <v>89</v>
      </c>
      <c r="BK211" s="200">
        <f>ROUND(I211*H211,2)</f>
        <v>0</v>
      </c>
      <c r="BL211" s="16" t="s">
        <v>166</v>
      </c>
      <c r="BM211" s="199" t="s">
        <v>430</v>
      </c>
    </row>
    <row r="212" s="2" customFormat="1" ht="24.15" customHeight="1">
      <c r="A212" s="35"/>
      <c r="B212" s="186"/>
      <c r="C212" s="187" t="s">
        <v>293</v>
      </c>
      <c r="D212" s="187" t="s">
        <v>150</v>
      </c>
      <c r="E212" s="188" t="s">
        <v>431</v>
      </c>
      <c r="F212" s="189" t="s">
        <v>432</v>
      </c>
      <c r="G212" s="190" t="s">
        <v>153</v>
      </c>
      <c r="H212" s="191">
        <v>2</v>
      </c>
      <c r="I212" s="192"/>
      <c r="J212" s="193">
        <f>ROUND(I212*H212,2)</f>
        <v>0</v>
      </c>
      <c r="K212" s="194"/>
      <c r="L212" s="36"/>
      <c r="M212" s="195" t="s">
        <v>1</v>
      </c>
      <c r="N212" s="196" t="s">
        <v>42</v>
      </c>
      <c r="O212" s="79"/>
      <c r="P212" s="197">
        <f>O212*H212</f>
        <v>0</v>
      </c>
      <c r="Q212" s="197">
        <v>0</v>
      </c>
      <c r="R212" s="197">
        <f>Q212*H212</f>
        <v>0</v>
      </c>
      <c r="S212" s="197">
        <v>0</v>
      </c>
      <c r="T212" s="198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9" t="s">
        <v>166</v>
      </c>
      <c r="AT212" s="199" t="s">
        <v>150</v>
      </c>
      <c r="AU212" s="199" t="s">
        <v>89</v>
      </c>
      <c r="AY212" s="16" t="s">
        <v>148</v>
      </c>
      <c r="BE212" s="200">
        <f>IF(N212="základná",J212,0)</f>
        <v>0</v>
      </c>
      <c r="BF212" s="200">
        <f>IF(N212="znížená",J212,0)</f>
        <v>0</v>
      </c>
      <c r="BG212" s="200">
        <f>IF(N212="zákl. prenesená",J212,0)</f>
        <v>0</v>
      </c>
      <c r="BH212" s="200">
        <f>IF(N212="zníž. prenesená",J212,0)</f>
        <v>0</v>
      </c>
      <c r="BI212" s="200">
        <f>IF(N212="nulová",J212,0)</f>
        <v>0</v>
      </c>
      <c r="BJ212" s="16" t="s">
        <v>89</v>
      </c>
      <c r="BK212" s="200">
        <f>ROUND(I212*H212,2)</f>
        <v>0</v>
      </c>
      <c r="BL212" s="16" t="s">
        <v>166</v>
      </c>
      <c r="BM212" s="199" t="s">
        <v>433</v>
      </c>
    </row>
    <row r="213" s="2" customFormat="1" ht="16.5" customHeight="1">
      <c r="A213" s="35"/>
      <c r="B213" s="186"/>
      <c r="C213" s="201" t="s">
        <v>434</v>
      </c>
      <c r="D213" s="201" t="s">
        <v>155</v>
      </c>
      <c r="E213" s="202" t="s">
        <v>435</v>
      </c>
      <c r="F213" s="203" t="s">
        <v>436</v>
      </c>
      <c r="G213" s="204" t="s">
        <v>153</v>
      </c>
      <c r="H213" s="205">
        <v>2</v>
      </c>
      <c r="I213" s="206"/>
      <c r="J213" s="207">
        <f>ROUND(I213*H213,2)</f>
        <v>0</v>
      </c>
      <c r="K213" s="208"/>
      <c r="L213" s="209"/>
      <c r="M213" s="210" t="s">
        <v>1</v>
      </c>
      <c r="N213" s="211" t="s">
        <v>42</v>
      </c>
      <c r="O213" s="79"/>
      <c r="P213" s="197">
        <f>O213*H213</f>
        <v>0</v>
      </c>
      <c r="Q213" s="197">
        <v>0</v>
      </c>
      <c r="R213" s="197">
        <f>Q213*H213</f>
        <v>0</v>
      </c>
      <c r="S213" s="197">
        <v>0</v>
      </c>
      <c r="T213" s="198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9" t="s">
        <v>170</v>
      </c>
      <c r="AT213" s="199" t="s">
        <v>155</v>
      </c>
      <c r="AU213" s="199" t="s">
        <v>89</v>
      </c>
      <c r="AY213" s="16" t="s">
        <v>148</v>
      </c>
      <c r="BE213" s="200">
        <f>IF(N213="základná",J213,0)</f>
        <v>0</v>
      </c>
      <c r="BF213" s="200">
        <f>IF(N213="znížená",J213,0)</f>
        <v>0</v>
      </c>
      <c r="BG213" s="200">
        <f>IF(N213="zákl. prenesená",J213,0)</f>
        <v>0</v>
      </c>
      <c r="BH213" s="200">
        <f>IF(N213="zníž. prenesená",J213,0)</f>
        <v>0</v>
      </c>
      <c r="BI213" s="200">
        <f>IF(N213="nulová",J213,0)</f>
        <v>0</v>
      </c>
      <c r="BJ213" s="16" t="s">
        <v>89</v>
      </c>
      <c r="BK213" s="200">
        <f>ROUND(I213*H213,2)</f>
        <v>0</v>
      </c>
      <c r="BL213" s="16" t="s">
        <v>166</v>
      </c>
      <c r="BM213" s="199" t="s">
        <v>437</v>
      </c>
    </row>
    <row r="214" s="2" customFormat="1" ht="21.75" customHeight="1">
      <c r="A214" s="35"/>
      <c r="B214" s="186"/>
      <c r="C214" s="187" t="s">
        <v>296</v>
      </c>
      <c r="D214" s="187" t="s">
        <v>150</v>
      </c>
      <c r="E214" s="188" t="s">
        <v>438</v>
      </c>
      <c r="F214" s="189" t="s">
        <v>439</v>
      </c>
      <c r="G214" s="190" t="s">
        <v>153</v>
      </c>
      <c r="H214" s="191">
        <v>4</v>
      </c>
      <c r="I214" s="192"/>
      <c r="J214" s="193">
        <f>ROUND(I214*H214,2)</f>
        <v>0</v>
      </c>
      <c r="K214" s="194"/>
      <c r="L214" s="36"/>
      <c r="M214" s="195" t="s">
        <v>1</v>
      </c>
      <c r="N214" s="196" t="s">
        <v>42</v>
      </c>
      <c r="O214" s="79"/>
      <c r="P214" s="197">
        <f>O214*H214</f>
        <v>0</v>
      </c>
      <c r="Q214" s="197">
        <v>0</v>
      </c>
      <c r="R214" s="197">
        <f>Q214*H214</f>
        <v>0</v>
      </c>
      <c r="S214" s="197">
        <v>0</v>
      </c>
      <c r="T214" s="198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9" t="s">
        <v>166</v>
      </c>
      <c r="AT214" s="199" t="s">
        <v>150</v>
      </c>
      <c r="AU214" s="199" t="s">
        <v>89</v>
      </c>
      <c r="AY214" s="16" t="s">
        <v>148</v>
      </c>
      <c r="BE214" s="200">
        <f>IF(N214="základná",J214,0)</f>
        <v>0</v>
      </c>
      <c r="BF214" s="200">
        <f>IF(N214="znížená",J214,0)</f>
        <v>0</v>
      </c>
      <c r="BG214" s="200">
        <f>IF(N214="zákl. prenesená",J214,0)</f>
        <v>0</v>
      </c>
      <c r="BH214" s="200">
        <f>IF(N214="zníž. prenesená",J214,0)</f>
        <v>0</v>
      </c>
      <c r="BI214" s="200">
        <f>IF(N214="nulová",J214,0)</f>
        <v>0</v>
      </c>
      <c r="BJ214" s="16" t="s">
        <v>89</v>
      </c>
      <c r="BK214" s="200">
        <f>ROUND(I214*H214,2)</f>
        <v>0</v>
      </c>
      <c r="BL214" s="16" t="s">
        <v>166</v>
      </c>
      <c r="BM214" s="199" t="s">
        <v>440</v>
      </c>
    </row>
    <row r="215" s="2" customFormat="1" ht="16.5" customHeight="1">
      <c r="A215" s="35"/>
      <c r="B215" s="186"/>
      <c r="C215" s="201" t="s">
        <v>441</v>
      </c>
      <c r="D215" s="201" t="s">
        <v>155</v>
      </c>
      <c r="E215" s="202" t="s">
        <v>442</v>
      </c>
      <c r="F215" s="203" t="s">
        <v>443</v>
      </c>
      <c r="G215" s="204" t="s">
        <v>153</v>
      </c>
      <c r="H215" s="205">
        <v>4</v>
      </c>
      <c r="I215" s="206"/>
      <c r="J215" s="207">
        <f>ROUND(I215*H215,2)</f>
        <v>0</v>
      </c>
      <c r="K215" s="208"/>
      <c r="L215" s="209"/>
      <c r="M215" s="210" t="s">
        <v>1</v>
      </c>
      <c r="N215" s="211" t="s">
        <v>42</v>
      </c>
      <c r="O215" s="79"/>
      <c r="P215" s="197">
        <f>O215*H215</f>
        <v>0</v>
      </c>
      <c r="Q215" s="197">
        <v>0</v>
      </c>
      <c r="R215" s="197">
        <f>Q215*H215</f>
        <v>0</v>
      </c>
      <c r="S215" s="197">
        <v>0</v>
      </c>
      <c r="T215" s="198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9" t="s">
        <v>170</v>
      </c>
      <c r="AT215" s="199" t="s">
        <v>155</v>
      </c>
      <c r="AU215" s="199" t="s">
        <v>89</v>
      </c>
      <c r="AY215" s="16" t="s">
        <v>148</v>
      </c>
      <c r="BE215" s="200">
        <f>IF(N215="základná",J215,0)</f>
        <v>0</v>
      </c>
      <c r="BF215" s="200">
        <f>IF(N215="znížená",J215,0)</f>
        <v>0</v>
      </c>
      <c r="BG215" s="200">
        <f>IF(N215="zákl. prenesená",J215,0)</f>
        <v>0</v>
      </c>
      <c r="BH215" s="200">
        <f>IF(N215="zníž. prenesená",J215,0)</f>
        <v>0</v>
      </c>
      <c r="BI215" s="200">
        <f>IF(N215="nulová",J215,0)</f>
        <v>0</v>
      </c>
      <c r="BJ215" s="16" t="s">
        <v>89</v>
      </c>
      <c r="BK215" s="200">
        <f>ROUND(I215*H215,2)</f>
        <v>0</v>
      </c>
      <c r="BL215" s="16" t="s">
        <v>166</v>
      </c>
      <c r="BM215" s="199" t="s">
        <v>444</v>
      </c>
    </row>
    <row r="216" s="2" customFormat="1" ht="16.5" customHeight="1">
      <c r="A216" s="35"/>
      <c r="B216" s="186"/>
      <c r="C216" s="187" t="s">
        <v>300</v>
      </c>
      <c r="D216" s="187" t="s">
        <v>150</v>
      </c>
      <c r="E216" s="188" t="s">
        <v>445</v>
      </c>
      <c r="F216" s="189" t="s">
        <v>446</v>
      </c>
      <c r="G216" s="190" t="s">
        <v>153</v>
      </c>
      <c r="H216" s="191">
        <v>18</v>
      </c>
      <c r="I216" s="192"/>
      <c r="J216" s="193">
        <f>ROUND(I216*H216,2)</f>
        <v>0</v>
      </c>
      <c r="K216" s="194"/>
      <c r="L216" s="36"/>
      <c r="M216" s="195" t="s">
        <v>1</v>
      </c>
      <c r="N216" s="196" t="s">
        <v>42</v>
      </c>
      <c r="O216" s="79"/>
      <c r="P216" s="197">
        <f>O216*H216</f>
        <v>0</v>
      </c>
      <c r="Q216" s="197">
        <v>0</v>
      </c>
      <c r="R216" s="197">
        <f>Q216*H216</f>
        <v>0</v>
      </c>
      <c r="S216" s="197">
        <v>0</v>
      </c>
      <c r="T216" s="198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9" t="s">
        <v>166</v>
      </c>
      <c r="AT216" s="199" t="s">
        <v>150</v>
      </c>
      <c r="AU216" s="199" t="s">
        <v>89</v>
      </c>
      <c r="AY216" s="16" t="s">
        <v>148</v>
      </c>
      <c r="BE216" s="200">
        <f>IF(N216="základná",J216,0)</f>
        <v>0</v>
      </c>
      <c r="BF216" s="200">
        <f>IF(N216="znížená",J216,0)</f>
        <v>0</v>
      </c>
      <c r="BG216" s="200">
        <f>IF(N216="zákl. prenesená",J216,0)</f>
        <v>0</v>
      </c>
      <c r="BH216" s="200">
        <f>IF(N216="zníž. prenesená",J216,0)</f>
        <v>0</v>
      </c>
      <c r="BI216" s="200">
        <f>IF(N216="nulová",J216,0)</f>
        <v>0</v>
      </c>
      <c r="BJ216" s="16" t="s">
        <v>89</v>
      </c>
      <c r="BK216" s="200">
        <f>ROUND(I216*H216,2)</f>
        <v>0</v>
      </c>
      <c r="BL216" s="16" t="s">
        <v>166</v>
      </c>
      <c r="BM216" s="199" t="s">
        <v>447</v>
      </c>
    </row>
    <row r="217" s="2" customFormat="1" ht="24.15" customHeight="1">
      <c r="A217" s="35"/>
      <c r="B217" s="186"/>
      <c r="C217" s="201" t="s">
        <v>448</v>
      </c>
      <c r="D217" s="201" t="s">
        <v>155</v>
      </c>
      <c r="E217" s="202" t="s">
        <v>449</v>
      </c>
      <c r="F217" s="203" t="s">
        <v>450</v>
      </c>
      <c r="G217" s="204" t="s">
        <v>153</v>
      </c>
      <c r="H217" s="205">
        <v>18</v>
      </c>
      <c r="I217" s="206"/>
      <c r="J217" s="207">
        <f>ROUND(I217*H217,2)</f>
        <v>0</v>
      </c>
      <c r="K217" s="208"/>
      <c r="L217" s="209"/>
      <c r="M217" s="210" t="s">
        <v>1</v>
      </c>
      <c r="N217" s="211" t="s">
        <v>42</v>
      </c>
      <c r="O217" s="79"/>
      <c r="P217" s="197">
        <f>O217*H217</f>
        <v>0</v>
      </c>
      <c r="Q217" s="197">
        <v>0</v>
      </c>
      <c r="R217" s="197">
        <f>Q217*H217</f>
        <v>0</v>
      </c>
      <c r="S217" s="197">
        <v>0</v>
      </c>
      <c r="T217" s="198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9" t="s">
        <v>170</v>
      </c>
      <c r="AT217" s="199" t="s">
        <v>155</v>
      </c>
      <c r="AU217" s="199" t="s">
        <v>89</v>
      </c>
      <c r="AY217" s="16" t="s">
        <v>148</v>
      </c>
      <c r="BE217" s="200">
        <f>IF(N217="základná",J217,0)</f>
        <v>0</v>
      </c>
      <c r="BF217" s="200">
        <f>IF(N217="znížená",J217,0)</f>
        <v>0</v>
      </c>
      <c r="BG217" s="200">
        <f>IF(N217="zákl. prenesená",J217,0)</f>
        <v>0</v>
      </c>
      <c r="BH217" s="200">
        <f>IF(N217="zníž. prenesená",J217,0)</f>
        <v>0</v>
      </c>
      <c r="BI217" s="200">
        <f>IF(N217="nulová",J217,0)</f>
        <v>0</v>
      </c>
      <c r="BJ217" s="16" t="s">
        <v>89</v>
      </c>
      <c r="BK217" s="200">
        <f>ROUND(I217*H217,2)</f>
        <v>0</v>
      </c>
      <c r="BL217" s="16" t="s">
        <v>166</v>
      </c>
      <c r="BM217" s="199" t="s">
        <v>451</v>
      </c>
    </row>
    <row r="218" s="2" customFormat="1" ht="33" customHeight="1">
      <c r="A218" s="35"/>
      <c r="B218" s="186"/>
      <c r="C218" s="187" t="s">
        <v>303</v>
      </c>
      <c r="D218" s="187" t="s">
        <v>150</v>
      </c>
      <c r="E218" s="188" t="s">
        <v>452</v>
      </c>
      <c r="F218" s="189" t="s">
        <v>453</v>
      </c>
      <c r="G218" s="190" t="s">
        <v>153</v>
      </c>
      <c r="H218" s="191">
        <v>9</v>
      </c>
      <c r="I218" s="192"/>
      <c r="J218" s="193">
        <f>ROUND(I218*H218,2)</f>
        <v>0</v>
      </c>
      <c r="K218" s="194"/>
      <c r="L218" s="36"/>
      <c r="M218" s="195" t="s">
        <v>1</v>
      </c>
      <c r="N218" s="196" t="s">
        <v>42</v>
      </c>
      <c r="O218" s="79"/>
      <c r="P218" s="197">
        <f>O218*H218</f>
        <v>0</v>
      </c>
      <c r="Q218" s="197">
        <v>0</v>
      </c>
      <c r="R218" s="197">
        <f>Q218*H218</f>
        <v>0</v>
      </c>
      <c r="S218" s="197">
        <v>0</v>
      </c>
      <c r="T218" s="198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9" t="s">
        <v>166</v>
      </c>
      <c r="AT218" s="199" t="s">
        <v>150</v>
      </c>
      <c r="AU218" s="199" t="s">
        <v>89</v>
      </c>
      <c r="AY218" s="16" t="s">
        <v>148</v>
      </c>
      <c r="BE218" s="200">
        <f>IF(N218="základná",J218,0)</f>
        <v>0</v>
      </c>
      <c r="BF218" s="200">
        <f>IF(N218="znížená",J218,0)</f>
        <v>0</v>
      </c>
      <c r="BG218" s="200">
        <f>IF(N218="zákl. prenesená",J218,0)</f>
        <v>0</v>
      </c>
      <c r="BH218" s="200">
        <f>IF(N218="zníž. prenesená",J218,0)</f>
        <v>0</v>
      </c>
      <c r="BI218" s="200">
        <f>IF(N218="nulová",J218,0)</f>
        <v>0</v>
      </c>
      <c r="BJ218" s="16" t="s">
        <v>89</v>
      </c>
      <c r="BK218" s="200">
        <f>ROUND(I218*H218,2)</f>
        <v>0</v>
      </c>
      <c r="BL218" s="16" t="s">
        <v>166</v>
      </c>
      <c r="BM218" s="199" t="s">
        <v>454</v>
      </c>
    </row>
    <row r="219" s="2" customFormat="1" ht="16.5" customHeight="1">
      <c r="A219" s="35"/>
      <c r="B219" s="186"/>
      <c r="C219" s="201" t="s">
        <v>455</v>
      </c>
      <c r="D219" s="201" t="s">
        <v>155</v>
      </c>
      <c r="E219" s="202" t="s">
        <v>456</v>
      </c>
      <c r="F219" s="203" t="s">
        <v>457</v>
      </c>
      <c r="G219" s="204" t="s">
        <v>153</v>
      </c>
      <c r="H219" s="205">
        <v>8</v>
      </c>
      <c r="I219" s="206"/>
      <c r="J219" s="207">
        <f>ROUND(I219*H219,2)</f>
        <v>0</v>
      </c>
      <c r="K219" s="208"/>
      <c r="L219" s="209"/>
      <c r="M219" s="210" t="s">
        <v>1</v>
      </c>
      <c r="N219" s="211" t="s">
        <v>42</v>
      </c>
      <c r="O219" s="79"/>
      <c r="P219" s="197">
        <f>O219*H219</f>
        <v>0</v>
      </c>
      <c r="Q219" s="197">
        <v>0</v>
      </c>
      <c r="R219" s="197">
        <f>Q219*H219</f>
        <v>0</v>
      </c>
      <c r="S219" s="197">
        <v>0</v>
      </c>
      <c r="T219" s="198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99" t="s">
        <v>170</v>
      </c>
      <c r="AT219" s="199" t="s">
        <v>155</v>
      </c>
      <c r="AU219" s="199" t="s">
        <v>89</v>
      </c>
      <c r="AY219" s="16" t="s">
        <v>148</v>
      </c>
      <c r="BE219" s="200">
        <f>IF(N219="základná",J219,0)</f>
        <v>0</v>
      </c>
      <c r="BF219" s="200">
        <f>IF(N219="znížená",J219,0)</f>
        <v>0</v>
      </c>
      <c r="BG219" s="200">
        <f>IF(N219="zákl. prenesená",J219,0)</f>
        <v>0</v>
      </c>
      <c r="BH219" s="200">
        <f>IF(N219="zníž. prenesená",J219,0)</f>
        <v>0</v>
      </c>
      <c r="BI219" s="200">
        <f>IF(N219="nulová",J219,0)</f>
        <v>0</v>
      </c>
      <c r="BJ219" s="16" t="s">
        <v>89</v>
      </c>
      <c r="BK219" s="200">
        <f>ROUND(I219*H219,2)</f>
        <v>0</v>
      </c>
      <c r="BL219" s="16" t="s">
        <v>166</v>
      </c>
      <c r="BM219" s="199" t="s">
        <v>458</v>
      </c>
    </row>
    <row r="220" s="2" customFormat="1" ht="16.5" customHeight="1">
      <c r="A220" s="35"/>
      <c r="B220" s="186"/>
      <c r="C220" s="201" t="s">
        <v>307</v>
      </c>
      <c r="D220" s="201" t="s">
        <v>155</v>
      </c>
      <c r="E220" s="202" t="s">
        <v>459</v>
      </c>
      <c r="F220" s="203" t="s">
        <v>460</v>
      </c>
      <c r="G220" s="204" t="s">
        <v>153</v>
      </c>
      <c r="H220" s="205">
        <v>1</v>
      </c>
      <c r="I220" s="206"/>
      <c r="J220" s="207">
        <f>ROUND(I220*H220,2)</f>
        <v>0</v>
      </c>
      <c r="K220" s="208"/>
      <c r="L220" s="209"/>
      <c r="M220" s="210" t="s">
        <v>1</v>
      </c>
      <c r="N220" s="211" t="s">
        <v>42</v>
      </c>
      <c r="O220" s="79"/>
      <c r="P220" s="197">
        <f>O220*H220</f>
        <v>0</v>
      </c>
      <c r="Q220" s="197">
        <v>0</v>
      </c>
      <c r="R220" s="197">
        <f>Q220*H220</f>
        <v>0</v>
      </c>
      <c r="S220" s="197">
        <v>0</v>
      </c>
      <c r="T220" s="198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9" t="s">
        <v>170</v>
      </c>
      <c r="AT220" s="199" t="s">
        <v>155</v>
      </c>
      <c r="AU220" s="199" t="s">
        <v>89</v>
      </c>
      <c r="AY220" s="16" t="s">
        <v>148</v>
      </c>
      <c r="BE220" s="200">
        <f>IF(N220="základná",J220,0)</f>
        <v>0</v>
      </c>
      <c r="BF220" s="200">
        <f>IF(N220="znížená",J220,0)</f>
        <v>0</v>
      </c>
      <c r="BG220" s="200">
        <f>IF(N220="zákl. prenesená",J220,0)</f>
        <v>0</v>
      </c>
      <c r="BH220" s="200">
        <f>IF(N220="zníž. prenesená",J220,0)</f>
        <v>0</v>
      </c>
      <c r="BI220" s="200">
        <f>IF(N220="nulová",J220,0)</f>
        <v>0</v>
      </c>
      <c r="BJ220" s="16" t="s">
        <v>89</v>
      </c>
      <c r="BK220" s="200">
        <f>ROUND(I220*H220,2)</f>
        <v>0</v>
      </c>
      <c r="BL220" s="16" t="s">
        <v>166</v>
      </c>
      <c r="BM220" s="199" t="s">
        <v>461</v>
      </c>
    </row>
    <row r="221" s="2" customFormat="1" ht="24.15" customHeight="1">
      <c r="A221" s="35"/>
      <c r="B221" s="186"/>
      <c r="C221" s="187" t="s">
        <v>462</v>
      </c>
      <c r="D221" s="187" t="s">
        <v>150</v>
      </c>
      <c r="E221" s="188" t="s">
        <v>463</v>
      </c>
      <c r="F221" s="189" t="s">
        <v>464</v>
      </c>
      <c r="G221" s="190" t="s">
        <v>153</v>
      </c>
      <c r="H221" s="191">
        <v>2</v>
      </c>
      <c r="I221" s="192"/>
      <c r="J221" s="193">
        <f>ROUND(I221*H221,2)</f>
        <v>0</v>
      </c>
      <c r="K221" s="194"/>
      <c r="L221" s="36"/>
      <c r="M221" s="195" t="s">
        <v>1</v>
      </c>
      <c r="N221" s="196" t="s">
        <v>42</v>
      </c>
      <c r="O221" s="79"/>
      <c r="P221" s="197">
        <f>O221*H221</f>
        <v>0</v>
      </c>
      <c r="Q221" s="197">
        <v>0</v>
      </c>
      <c r="R221" s="197">
        <f>Q221*H221</f>
        <v>0</v>
      </c>
      <c r="S221" s="197">
        <v>0</v>
      </c>
      <c r="T221" s="198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99" t="s">
        <v>166</v>
      </c>
      <c r="AT221" s="199" t="s">
        <v>150</v>
      </c>
      <c r="AU221" s="199" t="s">
        <v>89</v>
      </c>
      <c r="AY221" s="16" t="s">
        <v>148</v>
      </c>
      <c r="BE221" s="200">
        <f>IF(N221="základná",J221,0)</f>
        <v>0</v>
      </c>
      <c r="BF221" s="200">
        <f>IF(N221="znížená",J221,0)</f>
        <v>0</v>
      </c>
      <c r="BG221" s="200">
        <f>IF(N221="zákl. prenesená",J221,0)</f>
        <v>0</v>
      </c>
      <c r="BH221" s="200">
        <f>IF(N221="zníž. prenesená",J221,0)</f>
        <v>0</v>
      </c>
      <c r="BI221" s="200">
        <f>IF(N221="nulová",J221,0)</f>
        <v>0</v>
      </c>
      <c r="BJ221" s="16" t="s">
        <v>89</v>
      </c>
      <c r="BK221" s="200">
        <f>ROUND(I221*H221,2)</f>
        <v>0</v>
      </c>
      <c r="BL221" s="16" t="s">
        <v>166</v>
      </c>
      <c r="BM221" s="199" t="s">
        <v>465</v>
      </c>
    </row>
    <row r="222" s="2" customFormat="1" ht="16.5" customHeight="1">
      <c r="A222" s="35"/>
      <c r="B222" s="186"/>
      <c r="C222" s="201" t="s">
        <v>312</v>
      </c>
      <c r="D222" s="201" t="s">
        <v>155</v>
      </c>
      <c r="E222" s="202" t="s">
        <v>466</v>
      </c>
      <c r="F222" s="203" t="s">
        <v>467</v>
      </c>
      <c r="G222" s="204" t="s">
        <v>153</v>
      </c>
      <c r="H222" s="205">
        <v>2</v>
      </c>
      <c r="I222" s="206"/>
      <c r="J222" s="207">
        <f>ROUND(I222*H222,2)</f>
        <v>0</v>
      </c>
      <c r="K222" s="208"/>
      <c r="L222" s="209"/>
      <c r="M222" s="210" t="s">
        <v>1</v>
      </c>
      <c r="N222" s="211" t="s">
        <v>42</v>
      </c>
      <c r="O222" s="79"/>
      <c r="P222" s="197">
        <f>O222*H222</f>
        <v>0</v>
      </c>
      <c r="Q222" s="197">
        <v>0</v>
      </c>
      <c r="R222" s="197">
        <f>Q222*H222</f>
        <v>0</v>
      </c>
      <c r="S222" s="197">
        <v>0</v>
      </c>
      <c r="T222" s="198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99" t="s">
        <v>170</v>
      </c>
      <c r="AT222" s="199" t="s">
        <v>155</v>
      </c>
      <c r="AU222" s="199" t="s">
        <v>89</v>
      </c>
      <c r="AY222" s="16" t="s">
        <v>148</v>
      </c>
      <c r="BE222" s="200">
        <f>IF(N222="základná",J222,0)</f>
        <v>0</v>
      </c>
      <c r="BF222" s="200">
        <f>IF(N222="znížená",J222,0)</f>
        <v>0</v>
      </c>
      <c r="BG222" s="200">
        <f>IF(N222="zákl. prenesená",J222,0)</f>
        <v>0</v>
      </c>
      <c r="BH222" s="200">
        <f>IF(N222="zníž. prenesená",J222,0)</f>
        <v>0</v>
      </c>
      <c r="BI222" s="200">
        <f>IF(N222="nulová",J222,0)</f>
        <v>0</v>
      </c>
      <c r="BJ222" s="16" t="s">
        <v>89</v>
      </c>
      <c r="BK222" s="200">
        <f>ROUND(I222*H222,2)</f>
        <v>0</v>
      </c>
      <c r="BL222" s="16" t="s">
        <v>166</v>
      </c>
      <c r="BM222" s="199" t="s">
        <v>468</v>
      </c>
    </row>
    <row r="223" s="2" customFormat="1" ht="21.75" customHeight="1">
      <c r="A223" s="35"/>
      <c r="B223" s="186"/>
      <c r="C223" s="187" t="s">
        <v>469</v>
      </c>
      <c r="D223" s="187" t="s">
        <v>150</v>
      </c>
      <c r="E223" s="188" t="s">
        <v>470</v>
      </c>
      <c r="F223" s="189" t="s">
        <v>471</v>
      </c>
      <c r="G223" s="190" t="s">
        <v>153</v>
      </c>
      <c r="H223" s="191">
        <v>2</v>
      </c>
      <c r="I223" s="192"/>
      <c r="J223" s="193">
        <f>ROUND(I223*H223,2)</f>
        <v>0</v>
      </c>
      <c r="K223" s="194"/>
      <c r="L223" s="36"/>
      <c r="M223" s="195" t="s">
        <v>1</v>
      </c>
      <c r="N223" s="196" t="s">
        <v>42</v>
      </c>
      <c r="O223" s="79"/>
      <c r="P223" s="197">
        <f>O223*H223</f>
        <v>0</v>
      </c>
      <c r="Q223" s="197">
        <v>0</v>
      </c>
      <c r="R223" s="197">
        <f>Q223*H223</f>
        <v>0</v>
      </c>
      <c r="S223" s="197">
        <v>0</v>
      </c>
      <c r="T223" s="198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9" t="s">
        <v>166</v>
      </c>
      <c r="AT223" s="199" t="s">
        <v>150</v>
      </c>
      <c r="AU223" s="199" t="s">
        <v>89</v>
      </c>
      <c r="AY223" s="16" t="s">
        <v>148</v>
      </c>
      <c r="BE223" s="200">
        <f>IF(N223="základná",J223,0)</f>
        <v>0</v>
      </c>
      <c r="BF223" s="200">
        <f>IF(N223="znížená",J223,0)</f>
        <v>0</v>
      </c>
      <c r="BG223" s="200">
        <f>IF(N223="zákl. prenesená",J223,0)</f>
        <v>0</v>
      </c>
      <c r="BH223" s="200">
        <f>IF(N223="zníž. prenesená",J223,0)</f>
        <v>0</v>
      </c>
      <c r="BI223" s="200">
        <f>IF(N223="nulová",J223,0)</f>
        <v>0</v>
      </c>
      <c r="BJ223" s="16" t="s">
        <v>89</v>
      </c>
      <c r="BK223" s="200">
        <f>ROUND(I223*H223,2)</f>
        <v>0</v>
      </c>
      <c r="BL223" s="16" t="s">
        <v>166</v>
      </c>
      <c r="BM223" s="199" t="s">
        <v>472</v>
      </c>
    </row>
    <row r="224" s="2" customFormat="1" ht="16.5" customHeight="1">
      <c r="A224" s="35"/>
      <c r="B224" s="186"/>
      <c r="C224" s="201" t="s">
        <v>316</v>
      </c>
      <c r="D224" s="201" t="s">
        <v>155</v>
      </c>
      <c r="E224" s="202" t="s">
        <v>473</v>
      </c>
      <c r="F224" s="203" t="s">
        <v>474</v>
      </c>
      <c r="G224" s="204" t="s">
        <v>153</v>
      </c>
      <c r="H224" s="205">
        <v>2</v>
      </c>
      <c r="I224" s="206"/>
      <c r="J224" s="207">
        <f>ROUND(I224*H224,2)</f>
        <v>0</v>
      </c>
      <c r="K224" s="208"/>
      <c r="L224" s="209"/>
      <c r="M224" s="210" t="s">
        <v>1</v>
      </c>
      <c r="N224" s="211" t="s">
        <v>42</v>
      </c>
      <c r="O224" s="79"/>
      <c r="P224" s="197">
        <f>O224*H224</f>
        <v>0</v>
      </c>
      <c r="Q224" s="197">
        <v>0</v>
      </c>
      <c r="R224" s="197">
        <f>Q224*H224</f>
        <v>0</v>
      </c>
      <c r="S224" s="197">
        <v>0</v>
      </c>
      <c r="T224" s="198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9" t="s">
        <v>170</v>
      </c>
      <c r="AT224" s="199" t="s">
        <v>155</v>
      </c>
      <c r="AU224" s="199" t="s">
        <v>89</v>
      </c>
      <c r="AY224" s="16" t="s">
        <v>148</v>
      </c>
      <c r="BE224" s="200">
        <f>IF(N224="základná",J224,0)</f>
        <v>0</v>
      </c>
      <c r="BF224" s="200">
        <f>IF(N224="znížená",J224,0)</f>
        <v>0</v>
      </c>
      <c r="BG224" s="200">
        <f>IF(N224="zákl. prenesená",J224,0)</f>
        <v>0</v>
      </c>
      <c r="BH224" s="200">
        <f>IF(N224="zníž. prenesená",J224,0)</f>
        <v>0</v>
      </c>
      <c r="BI224" s="200">
        <f>IF(N224="nulová",J224,0)</f>
        <v>0</v>
      </c>
      <c r="BJ224" s="16" t="s">
        <v>89</v>
      </c>
      <c r="BK224" s="200">
        <f>ROUND(I224*H224,2)</f>
        <v>0</v>
      </c>
      <c r="BL224" s="16" t="s">
        <v>166</v>
      </c>
      <c r="BM224" s="199" t="s">
        <v>475</v>
      </c>
    </row>
    <row r="225" s="2" customFormat="1" ht="24.15" customHeight="1">
      <c r="A225" s="35"/>
      <c r="B225" s="186"/>
      <c r="C225" s="187" t="s">
        <v>476</v>
      </c>
      <c r="D225" s="187" t="s">
        <v>150</v>
      </c>
      <c r="E225" s="188" t="s">
        <v>477</v>
      </c>
      <c r="F225" s="189" t="s">
        <v>478</v>
      </c>
      <c r="G225" s="190" t="s">
        <v>153</v>
      </c>
      <c r="H225" s="191">
        <v>8</v>
      </c>
      <c r="I225" s="192"/>
      <c r="J225" s="193">
        <f>ROUND(I225*H225,2)</f>
        <v>0</v>
      </c>
      <c r="K225" s="194"/>
      <c r="L225" s="36"/>
      <c r="M225" s="195" t="s">
        <v>1</v>
      </c>
      <c r="N225" s="196" t="s">
        <v>42</v>
      </c>
      <c r="O225" s="79"/>
      <c r="P225" s="197">
        <f>O225*H225</f>
        <v>0</v>
      </c>
      <c r="Q225" s="197">
        <v>0</v>
      </c>
      <c r="R225" s="197">
        <f>Q225*H225</f>
        <v>0</v>
      </c>
      <c r="S225" s="197">
        <v>0</v>
      </c>
      <c r="T225" s="198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9" t="s">
        <v>166</v>
      </c>
      <c r="AT225" s="199" t="s">
        <v>150</v>
      </c>
      <c r="AU225" s="199" t="s">
        <v>89</v>
      </c>
      <c r="AY225" s="16" t="s">
        <v>148</v>
      </c>
      <c r="BE225" s="200">
        <f>IF(N225="základná",J225,0)</f>
        <v>0</v>
      </c>
      <c r="BF225" s="200">
        <f>IF(N225="znížená",J225,0)</f>
        <v>0</v>
      </c>
      <c r="BG225" s="200">
        <f>IF(N225="zákl. prenesená",J225,0)</f>
        <v>0</v>
      </c>
      <c r="BH225" s="200">
        <f>IF(N225="zníž. prenesená",J225,0)</f>
        <v>0</v>
      </c>
      <c r="BI225" s="200">
        <f>IF(N225="nulová",J225,0)</f>
        <v>0</v>
      </c>
      <c r="BJ225" s="16" t="s">
        <v>89</v>
      </c>
      <c r="BK225" s="200">
        <f>ROUND(I225*H225,2)</f>
        <v>0</v>
      </c>
      <c r="BL225" s="16" t="s">
        <v>166</v>
      </c>
      <c r="BM225" s="199" t="s">
        <v>479</v>
      </c>
    </row>
    <row r="226" s="2" customFormat="1" ht="16.5" customHeight="1">
      <c r="A226" s="35"/>
      <c r="B226" s="186"/>
      <c r="C226" s="201" t="s">
        <v>319</v>
      </c>
      <c r="D226" s="201" t="s">
        <v>155</v>
      </c>
      <c r="E226" s="202" t="s">
        <v>480</v>
      </c>
      <c r="F226" s="203" t="s">
        <v>481</v>
      </c>
      <c r="G226" s="204" t="s">
        <v>153</v>
      </c>
      <c r="H226" s="205">
        <v>8</v>
      </c>
      <c r="I226" s="206"/>
      <c r="J226" s="207">
        <f>ROUND(I226*H226,2)</f>
        <v>0</v>
      </c>
      <c r="K226" s="208"/>
      <c r="L226" s="209"/>
      <c r="M226" s="210" t="s">
        <v>1</v>
      </c>
      <c r="N226" s="211" t="s">
        <v>42</v>
      </c>
      <c r="O226" s="79"/>
      <c r="P226" s="197">
        <f>O226*H226</f>
        <v>0</v>
      </c>
      <c r="Q226" s="197">
        <v>0</v>
      </c>
      <c r="R226" s="197">
        <f>Q226*H226</f>
        <v>0</v>
      </c>
      <c r="S226" s="197">
        <v>0</v>
      </c>
      <c r="T226" s="198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9" t="s">
        <v>170</v>
      </c>
      <c r="AT226" s="199" t="s">
        <v>155</v>
      </c>
      <c r="AU226" s="199" t="s">
        <v>89</v>
      </c>
      <c r="AY226" s="16" t="s">
        <v>148</v>
      </c>
      <c r="BE226" s="200">
        <f>IF(N226="základná",J226,0)</f>
        <v>0</v>
      </c>
      <c r="BF226" s="200">
        <f>IF(N226="znížená",J226,0)</f>
        <v>0</v>
      </c>
      <c r="BG226" s="200">
        <f>IF(N226="zákl. prenesená",J226,0)</f>
        <v>0</v>
      </c>
      <c r="BH226" s="200">
        <f>IF(N226="zníž. prenesená",J226,0)</f>
        <v>0</v>
      </c>
      <c r="BI226" s="200">
        <f>IF(N226="nulová",J226,0)</f>
        <v>0</v>
      </c>
      <c r="BJ226" s="16" t="s">
        <v>89</v>
      </c>
      <c r="BK226" s="200">
        <f>ROUND(I226*H226,2)</f>
        <v>0</v>
      </c>
      <c r="BL226" s="16" t="s">
        <v>166</v>
      </c>
      <c r="BM226" s="199" t="s">
        <v>482</v>
      </c>
    </row>
    <row r="227" s="2" customFormat="1" ht="33" customHeight="1">
      <c r="A227" s="35"/>
      <c r="B227" s="186"/>
      <c r="C227" s="187" t="s">
        <v>483</v>
      </c>
      <c r="D227" s="187" t="s">
        <v>150</v>
      </c>
      <c r="E227" s="188" t="s">
        <v>484</v>
      </c>
      <c r="F227" s="189" t="s">
        <v>485</v>
      </c>
      <c r="G227" s="190" t="s">
        <v>153</v>
      </c>
      <c r="H227" s="191">
        <v>1</v>
      </c>
      <c r="I227" s="192"/>
      <c r="J227" s="193">
        <f>ROUND(I227*H227,2)</f>
        <v>0</v>
      </c>
      <c r="K227" s="194"/>
      <c r="L227" s="36"/>
      <c r="M227" s="195" t="s">
        <v>1</v>
      </c>
      <c r="N227" s="196" t="s">
        <v>42</v>
      </c>
      <c r="O227" s="79"/>
      <c r="P227" s="197">
        <f>O227*H227</f>
        <v>0</v>
      </c>
      <c r="Q227" s="197">
        <v>0</v>
      </c>
      <c r="R227" s="197">
        <f>Q227*H227</f>
        <v>0</v>
      </c>
      <c r="S227" s="197">
        <v>0</v>
      </c>
      <c r="T227" s="198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9" t="s">
        <v>166</v>
      </c>
      <c r="AT227" s="199" t="s">
        <v>150</v>
      </c>
      <c r="AU227" s="199" t="s">
        <v>89</v>
      </c>
      <c r="AY227" s="16" t="s">
        <v>148</v>
      </c>
      <c r="BE227" s="200">
        <f>IF(N227="základná",J227,0)</f>
        <v>0</v>
      </c>
      <c r="BF227" s="200">
        <f>IF(N227="znížená",J227,0)</f>
        <v>0</v>
      </c>
      <c r="BG227" s="200">
        <f>IF(N227="zákl. prenesená",J227,0)</f>
        <v>0</v>
      </c>
      <c r="BH227" s="200">
        <f>IF(N227="zníž. prenesená",J227,0)</f>
        <v>0</v>
      </c>
      <c r="BI227" s="200">
        <f>IF(N227="nulová",J227,0)</f>
        <v>0</v>
      </c>
      <c r="BJ227" s="16" t="s">
        <v>89</v>
      </c>
      <c r="BK227" s="200">
        <f>ROUND(I227*H227,2)</f>
        <v>0</v>
      </c>
      <c r="BL227" s="16" t="s">
        <v>166</v>
      </c>
      <c r="BM227" s="199" t="s">
        <v>486</v>
      </c>
    </row>
    <row r="228" s="2" customFormat="1" ht="24.15" customHeight="1">
      <c r="A228" s="35"/>
      <c r="B228" s="186"/>
      <c r="C228" s="201" t="s">
        <v>323</v>
      </c>
      <c r="D228" s="201" t="s">
        <v>155</v>
      </c>
      <c r="E228" s="202" t="s">
        <v>487</v>
      </c>
      <c r="F228" s="203" t="s">
        <v>488</v>
      </c>
      <c r="G228" s="204" t="s">
        <v>153</v>
      </c>
      <c r="H228" s="205">
        <v>1</v>
      </c>
      <c r="I228" s="206"/>
      <c r="J228" s="207">
        <f>ROUND(I228*H228,2)</f>
        <v>0</v>
      </c>
      <c r="K228" s="208"/>
      <c r="L228" s="209"/>
      <c r="M228" s="210" t="s">
        <v>1</v>
      </c>
      <c r="N228" s="211" t="s">
        <v>42</v>
      </c>
      <c r="O228" s="79"/>
      <c r="P228" s="197">
        <f>O228*H228</f>
        <v>0</v>
      </c>
      <c r="Q228" s="197">
        <v>0</v>
      </c>
      <c r="R228" s="197">
        <f>Q228*H228</f>
        <v>0</v>
      </c>
      <c r="S228" s="197">
        <v>0</v>
      </c>
      <c r="T228" s="198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99" t="s">
        <v>170</v>
      </c>
      <c r="AT228" s="199" t="s">
        <v>155</v>
      </c>
      <c r="AU228" s="199" t="s">
        <v>89</v>
      </c>
      <c r="AY228" s="16" t="s">
        <v>148</v>
      </c>
      <c r="BE228" s="200">
        <f>IF(N228="základná",J228,0)</f>
        <v>0</v>
      </c>
      <c r="BF228" s="200">
        <f>IF(N228="znížená",J228,0)</f>
        <v>0</v>
      </c>
      <c r="BG228" s="200">
        <f>IF(N228="zákl. prenesená",J228,0)</f>
        <v>0</v>
      </c>
      <c r="BH228" s="200">
        <f>IF(N228="zníž. prenesená",J228,0)</f>
        <v>0</v>
      </c>
      <c r="BI228" s="200">
        <f>IF(N228="nulová",J228,0)</f>
        <v>0</v>
      </c>
      <c r="BJ228" s="16" t="s">
        <v>89</v>
      </c>
      <c r="BK228" s="200">
        <f>ROUND(I228*H228,2)</f>
        <v>0</v>
      </c>
      <c r="BL228" s="16" t="s">
        <v>166</v>
      </c>
      <c r="BM228" s="199" t="s">
        <v>489</v>
      </c>
    </row>
    <row r="229" s="2" customFormat="1" ht="24.15" customHeight="1">
      <c r="A229" s="35"/>
      <c r="B229" s="186"/>
      <c r="C229" s="187" t="s">
        <v>490</v>
      </c>
      <c r="D229" s="187" t="s">
        <v>150</v>
      </c>
      <c r="E229" s="188" t="s">
        <v>491</v>
      </c>
      <c r="F229" s="189" t="s">
        <v>492</v>
      </c>
      <c r="G229" s="190" t="s">
        <v>153</v>
      </c>
      <c r="H229" s="191">
        <v>2</v>
      </c>
      <c r="I229" s="192"/>
      <c r="J229" s="193">
        <f>ROUND(I229*H229,2)</f>
        <v>0</v>
      </c>
      <c r="K229" s="194"/>
      <c r="L229" s="36"/>
      <c r="M229" s="195" t="s">
        <v>1</v>
      </c>
      <c r="N229" s="196" t="s">
        <v>42</v>
      </c>
      <c r="O229" s="79"/>
      <c r="P229" s="197">
        <f>O229*H229</f>
        <v>0</v>
      </c>
      <c r="Q229" s="197">
        <v>0</v>
      </c>
      <c r="R229" s="197">
        <f>Q229*H229</f>
        <v>0</v>
      </c>
      <c r="S229" s="197">
        <v>0</v>
      </c>
      <c r="T229" s="198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9" t="s">
        <v>166</v>
      </c>
      <c r="AT229" s="199" t="s">
        <v>150</v>
      </c>
      <c r="AU229" s="199" t="s">
        <v>89</v>
      </c>
      <c r="AY229" s="16" t="s">
        <v>148</v>
      </c>
      <c r="BE229" s="200">
        <f>IF(N229="základná",J229,0)</f>
        <v>0</v>
      </c>
      <c r="BF229" s="200">
        <f>IF(N229="znížená",J229,0)</f>
        <v>0</v>
      </c>
      <c r="BG229" s="200">
        <f>IF(N229="zákl. prenesená",J229,0)</f>
        <v>0</v>
      </c>
      <c r="BH229" s="200">
        <f>IF(N229="zníž. prenesená",J229,0)</f>
        <v>0</v>
      </c>
      <c r="BI229" s="200">
        <f>IF(N229="nulová",J229,0)</f>
        <v>0</v>
      </c>
      <c r="BJ229" s="16" t="s">
        <v>89</v>
      </c>
      <c r="BK229" s="200">
        <f>ROUND(I229*H229,2)</f>
        <v>0</v>
      </c>
      <c r="BL229" s="16" t="s">
        <v>166</v>
      </c>
      <c r="BM229" s="199" t="s">
        <v>493</v>
      </c>
    </row>
    <row r="230" s="2" customFormat="1" ht="21.75" customHeight="1">
      <c r="A230" s="35"/>
      <c r="B230" s="186"/>
      <c r="C230" s="201" t="s">
        <v>326</v>
      </c>
      <c r="D230" s="201" t="s">
        <v>155</v>
      </c>
      <c r="E230" s="202" t="s">
        <v>494</v>
      </c>
      <c r="F230" s="203" t="s">
        <v>495</v>
      </c>
      <c r="G230" s="204" t="s">
        <v>153</v>
      </c>
      <c r="H230" s="205">
        <v>2</v>
      </c>
      <c r="I230" s="206"/>
      <c r="J230" s="207">
        <f>ROUND(I230*H230,2)</f>
        <v>0</v>
      </c>
      <c r="K230" s="208"/>
      <c r="L230" s="209"/>
      <c r="M230" s="210" t="s">
        <v>1</v>
      </c>
      <c r="N230" s="211" t="s">
        <v>42</v>
      </c>
      <c r="O230" s="79"/>
      <c r="P230" s="197">
        <f>O230*H230</f>
        <v>0</v>
      </c>
      <c r="Q230" s="197">
        <v>0</v>
      </c>
      <c r="R230" s="197">
        <f>Q230*H230</f>
        <v>0</v>
      </c>
      <c r="S230" s="197">
        <v>0</v>
      </c>
      <c r="T230" s="198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99" t="s">
        <v>170</v>
      </c>
      <c r="AT230" s="199" t="s">
        <v>155</v>
      </c>
      <c r="AU230" s="199" t="s">
        <v>89</v>
      </c>
      <c r="AY230" s="16" t="s">
        <v>148</v>
      </c>
      <c r="BE230" s="200">
        <f>IF(N230="základná",J230,0)</f>
        <v>0</v>
      </c>
      <c r="BF230" s="200">
        <f>IF(N230="znížená",J230,0)</f>
        <v>0</v>
      </c>
      <c r="BG230" s="200">
        <f>IF(N230="zákl. prenesená",J230,0)</f>
        <v>0</v>
      </c>
      <c r="BH230" s="200">
        <f>IF(N230="zníž. prenesená",J230,0)</f>
        <v>0</v>
      </c>
      <c r="BI230" s="200">
        <f>IF(N230="nulová",J230,0)</f>
        <v>0</v>
      </c>
      <c r="BJ230" s="16" t="s">
        <v>89</v>
      </c>
      <c r="BK230" s="200">
        <f>ROUND(I230*H230,2)</f>
        <v>0</v>
      </c>
      <c r="BL230" s="16" t="s">
        <v>166</v>
      </c>
      <c r="BM230" s="199" t="s">
        <v>496</v>
      </c>
    </row>
    <row r="231" s="2" customFormat="1" ht="24.15" customHeight="1">
      <c r="A231" s="35"/>
      <c r="B231" s="186"/>
      <c r="C231" s="187" t="s">
        <v>497</v>
      </c>
      <c r="D231" s="187" t="s">
        <v>150</v>
      </c>
      <c r="E231" s="188" t="s">
        <v>498</v>
      </c>
      <c r="F231" s="189" t="s">
        <v>499</v>
      </c>
      <c r="G231" s="190" t="s">
        <v>153</v>
      </c>
      <c r="H231" s="191">
        <v>2</v>
      </c>
      <c r="I231" s="192"/>
      <c r="J231" s="193">
        <f>ROUND(I231*H231,2)</f>
        <v>0</v>
      </c>
      <c r="K231" s="194"/>
      <c r="L231" s="36"/>
      <c r="M231" s="195" t="s">
        <v>1</v>
      </c>
      <c r="N231" s="196" t="s">
        <v>42</v>
      </c>
      <c r="O231" s="79"/>
      <c r="P231" s="197">
        <f>O231*H231</f>
        <v>0</v>
      </c>
      <c r="Q231" s="197">
        <v>0</v>
      </c>
      <c r="R231" s="197">
        <f>Q231*H231</f>
        <v>0</v>
      </c>
      <c r="S231" s="197">
        <v>0</v>
      </c>
      <c r="T231" s="198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9" t="s">
        <v>166</v>
      </c>
      <c r="AT231" s="199" t="s">
        <v>150</v>
      </c>
      <c r="AU231" s="199" t="s">
        <v>89</v>
      </c>
      <c r="AY231" s="16" t="s">
        <v>148</v>
      </c>
      <c r="BE231" s="200">
        <f>IF(N231="základná",J231,0)</f>
        <v>0</v>
      </c>
      <c r="BF231" s="200">
        <f>IF(N231="znížená",J231,0)</f>
        <v>0</v>
      </c>
      <c r="BG231" s="200">
        <f>IF(N231="zákl. prenesená",J231,0)</f>
        <v>0</v>
      </c>
      <c r="BH231" s="200">
        <f>IF(N231="zníž. prenesená",J231,0)</f>
        <v>0</v>
      </c>
      <c r="BI231" s="200">
        <f>IF(N231="nulová",J231,0)</f>
        <v>0</v>
      </c>
      <c r="BJ231" s="16" t="s">
        <v>89</v>
      </c>
      <c r="BK231" s="200">
        <f>ROUND(I231*H231,2)</f>
        <v>0</v>
      </c>
      <c r="BL231" s="16" t="s">
        <v>166</v>
      </c>
      <c r="BM231" s="199" t="s">
        <v>500</v>
      </c>
    </row>
    <row r="232" s="2" customFormat="1" ht="24.15" customHeight="1">
      <c r="A232" s="35"/>
      <c r="B232" s="186"/>
      <c r="C232" s="201" t="s">
        <v>330</v>
      </c>
      <c r="D232" s="201" t="s">
        <v>155</v>
      </c>
      <c r="E232" s="202" t="s">
        <v>501</v>
      </c>
      <c r="F232" s="203" t="s">
        <v>502</v>
      </c>
      <c r="G232" s="204" t="s">
        <v>153</v>
      </c>
      <c r="H232" s="205">
        <v>2</v>
      </c>
      <c r="I232" s="206"/>
      <c r="J232" s="207">
        <f>ROUND(I232*H232,2)</f>
        <v>0</v>
      </c>
      <c r="K232" s="208"/>
      <c r="L232" s="209"/>
      <c r="M232" s="210" t="s">
        <v>1</v>
      </c>
      <c r="N232" s="211" t="s">
        <v>42</v>
      </c>
      <c r="O232" s="79"/>
      <c r="P232" s="197">
        <f>O232*H232</f>
        <v>0</v>
      </c>
      <c r="Q232" s="197">
        <v>0</v>
      </c>
      <c r="R232" s="197">
        <f>Q232*H232</f>
        <v>0</v>
      </c>
      <c r="S232" s="197">
        <v>0</v>
      </c>
      <c r="T232" s="198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99" t="s">
        <v>170</v>
      </c>
      <c r="AT232" s="199" t="s">
        <v>155</v>
      </c>
      <c r="AU232" s="199" t="s">
        <v>89</v>
      </c>
      <c r="AY232" s="16" t="s">
        <v>148</v>
      </c>
      <c r="BE232" s="200">
        <f>IF(N232="základná",J232,0)</f>
        <v>0</v>
      </c>
      <c r="BF232" s="200">
        <f>IF(N232="znížená",J232,0)</f>
        <v>0</v>
      </c>
      <c r="BG232" s="200">
        <f>IF(N232="zákl. prenesená",J232,0)</f>
        <v>0</v>
      </c>
      <c r="BH232" s="200">
        <f>IF(N232="zníž. prenesená",J232,0)</f>
        <v>0</v>
      </c>
      <c r="BI232" s="200">
        <f>IF(N232="nulová",J232,0)</f>
        <v>0</v>
      </c>
      <c r="BJ232" s="16" t="s">
        <v>89</v>
      </c>
      <c r="BK232" s="200">
        <f>ROUND(I232*H232,2)</f>
        <v>0</v>
      </c>
      <c r="BL232" s="16" t="s">
        <v>166</v>
      </c>
      <c r="BM232" s="199" t="s">
        <v>503</v>
      </c>
    </row>
    <row r="233" s="2" customFormat="1" ht="24.15" customHeight="1">
      <c r="A233" s="35"/>
      <c r="B233" s="186"/>
      <c r="C233" s="187" t="s">
        <v>504</v>
      </c>
      <c r="D233" s="187" t="s">
        <v>150</v>
      </c>
      <c r="E233" s="188" t="s">
        <v>505</v>
      </c>
      <c r="F233" s="189" t="s">
        <v>506</v>
      </c>
      <c r="G233" s="190" t="s">
        <v>223</v>
      </c>
      <c r="H233" s="212"/>
      <c r="I233" s="192"/>
      <c r="J233" s="193">
        <f>ROUND(I233*H233,2)</f>
        <v>0</v>
      </c>
      <c r="K233" s="194"/>
      <c r="L233" s="36"/>
      <c r="M233" s="213" t="s">
        <v>1</v>
      </c>
      <c r="N233" s="214" t="s">
        <v>42</v>
      </c>
      <c r="O233" s="215"/>
      <c r="P233" s="216">
        <f>O233*H233</f>
        <v>0</v>
      </c>
      <c r="Q233" s="216">
        <v>0</v>
      </c>
      <c r="R233" s="216">
        <f>Q233*H233</f>
        <v>0</v>
      </c>
      <c r="S233" s="216">
        <v>0</v>
      </c>
      <c r="T233" s="217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99" t="s">
        <v>166</v>
      </c>
      <c r="AT233" s="199" t="s">
        <v>150</v>
      </c>
      <c r="AU233" s="199" t="s">
        <v>89</v>
      </c>
      <c r="AY233" s="16" t="s">
        <v>148</v>
      </c>
      <c r="BE233" s="200">
        <f>IF(N233="základná",J233,0)</f>
        <v>0</v>
      </c>
      <c r="BF233" s="200">
        <f>IF(N233="znížená",J233,0)</f>
        <v>0</v>
      </c>
      <c r="BG233" s="200">
        <f>IF(N233="zákl. prenesená",J233,0)</f>
        <v>0</v>
      </c>
      <c r="BH233" s="200">
        <f>IF(N233="zníž. prenesená",J233,0)</f>
        <v>0</v>
      </c>
      <c r="BI233" s="200">
        <f>IF(N233="nulová",J233,0)</f>
        <v>0</v>
      </c>
      <c r="BJ233" s="16" t="s">
        <v>89</v>
      </c>
      <c r="BK233" s="200">
        <f>ROUND(I233*H233,2)</f>
        <v>0</v>
      </c>
      <c r="BL233" s="16" t="s">
        <v>166</v>
      </c>
      <c r="BM233" s="199" t="s">
        <v>507</v>
      </c>
    </row>
    <row r="234" s="2" customFormat="1" ht="6.96" customHeight="1">
      <c r="A234" s="35"/>
      <c r="B234" s="62"/>
      <c r="C234" s="63"/>
      <c r="D234" s="63"/>
      <c r="E234" s="63"/>
      <c r="F234" s="63"/>
      <c r="G234" s="63"/>
      <c r="H234" s="63"/>
      <c r="I234" s="63"/>
      <c r="J234" s="63"/>
      <c r="K234" s="63"/>
      <c r="L234" s="36"/>
      <c r="M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</row>
  </sheetData>
  <autoFilter ref="C126:K233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93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="1" customFormat="1" ht="24.96" customHeight="1">
      <c r="B4" s="19"/>
      <c r="D4" s="20" t="s">
        <v>116</v>
      </c>
      <c r="L4" s="19"/>
      <c r="M4" s="131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15</v>
      </c>
      <c r="L6" s="19"/>
    </row>
    <row r="7" s="1" customFormat="1" ht="16.5" customHeight="1">
      <c r="B7" s="19"/>
      <c r="E7" s="132" t="str">
        <f>'Rekapitulácia stavby'!K6</f>
        <v>Spracovateľská prevádzka spoločnosti JOLI s.r.o.-technológia</v>
      </c>
      <c r="F7" s="29"/>
      <c r="G7" s="29"/>
      <c r="H7" s="29"/>
      <c r="L7" s="19"/>
    </row>
    <row r="8" s="1" customFormat="1" ht="12" customHeight="1">
      <c r="B8" s="19"/>
      <c r="D8" s="29" t="s">
        <v>117</v>
      </c>
      <c r="L8" s="19"/>
    </row>
    <row r="9" s="2" customFormat="1" ht="16.5" customHeight="1">
      <c r="A9" s="35"/>
      <c r="B9" s="36"/>
      <c r="C9" s="35"/>
      <c r="D9" s="35"/>
      <c r="E9" s="132" t="s">
        <v>118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36"/>
      <c r="C10" s="35"/>
      <c r="D10" s="29" t="s">
        <v>119</v>
      </c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36"/>
      <c r="C11" s="35"/>
      <c r="D11" s="35"/>
      <c r="E11" s="69" t="s">
        <v>508</v>
      </c>
      <c r="F11" s="35"/>
      <c r="G11" s="35"/>
      <c r="H11" s="35"/>
      <c r="I11" s="35"/>
      <c r="J11" s="35"/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36"/>
      <c r="C12" s="35"/>
      <c r="D12" s="35"/>
      <c r="E12" s="35"/>
      <c r="F12" s="35"/>
      <c r="G12" s="35"/>
      <c r="H12" s="35"/>
      <c r="I12" s="35"/>
      <c r="J12" s="35"/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36"/>
      <c r="C13" s="35"/>
      <c r="D13" s="29" t="s">
        <v>17</v>
      </c>
      <c r="E13" s="35"/>
      <c r="F13" s="24" t="s">
        <v>1</v>
      </c>
      <c r="G13" s="35"/>
      <c r="H13" s="35"/>
      <c r="I13" s="29" t="s">
        <v>18</v>
      </c>
      <c r="J13" s="24" t="s">
        <v>1</v>
      </c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19</v>
      </c>
      <c r="E14" s="35"/>
      <c r="F14" s="24" t="s">
        <v>20</v>
      </c>
      <c r="G14" s="35"/>
      <c r="H14" s="35"/>
      <c r="I14" s="29" t="s">
        <v>21</v>
      </c>
      <c r="J14" s="71" t="str">
        <f>'Rekapitulácia stavby'!AN8</f>
        <v>12. 2. 2024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36"/>
      <c r="C15" s="35"/>
      <c r="D15" s="35"/>
      <c r="E15" s="35"/>
      <c r="F15" s="35"/>
      <c r="G15" s="35"/>
      <c r="H15" s="35"/>
      <c r="I15" s="35"/>
      <c r="J15" s="35"/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36"/>
      <c r="C16" s="35"/>
      <c r="D16" s="29" t="s">
        <v>23</v>
      </c>
      <c r="E16" s="35"/>
      <c r="F16" s="35"/>
      <c r="G16" s="35"/>
      <c r="H16" s="35"/>
      <c r="I16" s="29" t="s">
        <v>24</v>
      </c>
      <c r="J16" s="24" t="s">
        <v>1</v>
      </c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36"/>
      <c r="C17" s="35"/>
      <c r="D17" s="35"/>
      <c r="E17" s="24" t="s">
        <v>25</v>
      </c>
      <c r="F17" s="35"/>
      <c r="G17" s="35"/>
      <c r="H17" s="35"/>
      <c r="I17" s="29" t="s">
        <v>26</v>
      </c>
      <c r="J17" s="24" t="s">
        <v>1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36"/>
      <c r="C19" s="35"/>
      <c r="D19" s="29" t="s">
        <v>27</v>
      </c>
      <c r="E19" s="35"/>
      <c r="F19" s="35"/>
      <c r="G19" s="35"/>
      <c r="H19" s="35"/>
      <c r="I19" s="29" t="s">
        <v>24</v>
      </c>
      <c r="J19" s="30" t="str">
        <f>'Rekapitulácia stavby'!AN13</f>
        <v>Vyplň údaj</v>
      </c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36"/>
      <c r="C20" s="35"/>
      <c r="D20" s="35"/>
      <c r="E20" s="30" t="str">
        <f>'Rekapitulácia stavby'!E14</f>
        <v>Vyplň údaj</v>
      </c>
      <c r="F20" s="24"/>
      <c r="G20" s="24"/>
      <c r="H20" s="24"/>
      <c r="I20" s="29" t="s">
        <v>26</v>
      </c>
      <c r="J20" s="30" t="str">
        <f>'Rekapitulácia stavby'!AN14</f>
        <v>Vyplň údaj</v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36"/>
      <c r="C22" s="35"/>
      <c r="D22" s="29" t="s">
        <v>29</v>
      </c>
      <c r="E22" s="35"/>
      <c r="F22" s="35"/>
      <c r="G22" s="35"/>
      <c r="H22" s="35"/>
      <c r="I22" s="29" t="s">
        <v>24</v>
      </c>
      <c r="J22" s="24" t="s">
        <v>1</v>
      </c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36"/>
      <c r="C23" s="35"/>
      <c r="D23" s="35"/>
      <c r="E23" s="24" t="s">
        <v>121</v>
      </c>
      <c r="F23" s="35"/>
      <c r="G23" s="35"/>
      <c r="H23" s="35"/>
      <c r="I23" s="29" t="s">
        <v>26</v>
      </c>
      <c r="J23" s="24" t="s">
        <v>1</v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36"/>
      <c r="C25" s="35"/>
      <c r="D25" s="29" t="s">
        <v>32</v>
      </c>
      <c r="E25" s="35"/>
      <c r="F25" s="35"/>
      <c r="G25" s="35"/>
      <c r="H25" s="35"/>
      <c r="I25" s="29" t="s">
        <v>24</v>
      </c>
      <c r="J25" s="24" t="s">
        <v>1</v>
      </c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36"/>
      <c r="C26" s="35"/>
      <c r="D26" s="35"/>
      <c r="E26" s="24" t="s">
        <v>121</v>
      </c>
      <c r="F26" s="35"/>
      <c r="G26" s="35"/>
      <c r="H26" s="35"/>
      <c r="I26" s="29" t="s">
        <v>26</v>
      </c>
      <c r="J26" s="24" t="s">
        <v>1</v>
      </c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57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36"/>
      <c r="C28" s="35"/>
      <c r="D28" s="29" t="s">
        <v>34</v>
      </c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33"/>
      <c r="B29" s="134"/>
      <c r="C29" s="133"/>
      <c r="D29" s="133"/>
      <c r="E29" s="33" t="s">
        <v>1</v>
      </c>
      <c r="F29" s="33"/>
      <c r="G29" s="33"/>
      <c r="H29" s="33"/>
      <c r="I29" s="133"/>
      <c r="J29" s="133"/>
      <c r="K29" s="133"/>
      <c r="L29" s="135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</row>
    <row r="30" s="2" customFormat="1" ht="6.96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36"/>
      <c r="C31" s="35"/>
      <c r="D31" s="92"/>
      <c r="E31" s="92"/>
      <c r="F31" s="92"/>
      <c r="G31" s="92"/>
      <c r="H31" s="92"/>
      <c r="I31" s="92"/>
      <c r="J31" s="92"/>
      <c r="K31" s="92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36"/>
      <c r="C32" s="35"/>
      <c r="D32" s="136" t="s">
        <v>36</v>
      </c>
      <c r="E32" s="35"/>
      <c r="F32" s="35"/>
      <c r="G32" s="35"/>
      <c r="H32" s="35"/>
      <c r="I32" s="35"/>
      <c r="J32" s="98">
        <f>ROUND(J130, 2)</f>
        <v>0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35"/>
      <c r="F34" s="40" t="s">
        <v>38</v>
      </c>
      <c r="G34" s="35"/>
      <c r="H34" s="35"/>
      <c r="I34" s="40" t="s">
        <v>37</v>
      </c>
      <c r="J34" s="40" t="s">
        <v>39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36"/>
      <c r="C35" s="35"/>
      <c r="D35" s="137" t="s">
        <v>40</v>
      </c>
      <c r="E35" s="42" t="s">
        <v>41</v>
      </c>
      <c r="F35" s="138">
        <f>ROUND((SUM(BE130:BE365)),  2)</f>
        <v>0</v>
      </c>
      <c r="G35" s="139"/>
      <c r="H35" s="139"/>
      <c r="I35" s="140">
        <v>0.20000000000000001</v>
      </c>
      <c r="J35" s="138">
        <f>ROUND(((SUM(BE130:BE365))*I35),  2)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42" t="s">
        <v>42</v>
      </c>
      <c r="F36" s="138">
        <f>ROUND((SUM(BF130:BF365)),  2)</f>
        <v>0</v>
      </c>
      <c r="G36" s="139"/>
      <c r="H36" s="139"/>
      <c r="I36" s="140">
        <v>0.20000000000000001</v>
      </c>
      <c r="J36" s="138">
        <f>ROUND(((SUM(BF130:BF365))*I36),  2)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43</v>
      </c>
      <c r="F37" s="141">
        <f>ROUND((SUM(BG130:BG365)),  2)</f>
        <v>0</v>
      </c>
      <c r="G37" s="35"/>
      <c r="H37" s="35"/>
      <c r="I37" s="142">
        <v>0.20000000000000001</v>
      </c>
      <c r="J37" s="141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29" t="s">
        <v>44</v>
      </c>
      <c r="F38" s="141">
        <f>ROUND((SUM(BH130:BH365)),  2)</f>
        <v>0</v>
      </c>
      <c r="G38" s="35"/>
      <c r="H38" s="35"/>
      <c r="I38" s="142">
        <v>0.20000000000000001</v>
      </c>
      <c r="J38" s="141">
        <f>0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42" t="s">
        <v>45</v>
      </c>
      <c r="F39" s="138">
        <f>ROUND((SUM(BI130:BI365)),  2)</f>
        <v>0</v>
      </c>
      <c r="G39" s="139"/>
      <c r="H39" s="139"/>
      <c r="I39" s="140">
        <v>0</v>
      </c>
      <c r="J39" s="138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36"/>
      <c r="C41" s="143"/>
      <c r="D41" s="144" t="s">
        <v>46</v>
      </c>
      <c r="E41" s="83"/>
      <c r="F41" s="83"/>
      <c r="G41" s="145" t="s">
        <v>47</v>
      </c>
      <c r="H41" s="146" t="s">
        <v>48</v>
      </c>
      <c r="I41" s="83"/>
      <c r="J41" s="147">
        <f>SUM(J32:J39)</f>
        <v>0</v>
      </c>
      <c r="K41" s="148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49</v>
      </c>
      <c r="E50" s="59"/>
      <c r="F50" s="59"/>
      <c r="G50" s="58" t="s">
        <v>50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51</v>
      </c>
      <c r="E61" s="38"/>
      <c r="F61" s="149" t="s">
        <v>52</v>
      </c>
      <c r="G61" s="60" t="s">
        <v>51</v>
      </c>
      <c r="H61" s="38"/>
      <c r="I61" s="38"/>
      <c r="J61" s="150" t="s">
        <v>52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53</v>
      </c>
      <c r="E65" s="61"/>
      <c r="F65" s="61"/>
      <c r="G65" s="58" t="s">
        <v>54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51</v>
      </c>
      <c r="E76" s="38"/>
      <c r="F76" s="149" t="s">
        <v>52</v>
      </c>
      <c r="G76" s="60" t="s">
        <v>51</v>
      </c>
      <c r="H76" s="38"/>
      <c r="I76" s="38"/>
      <c r="J76" s="150" t="s">
        <v>52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122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5"/>
      <c r="D85" s="35"/>
      <c r="E85" s="132" t="str">
        <f>E7</f>
        <v>Spracovateľská prevádzka spoločnosti JOLI s.r.o.-technológia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1" customFormat="1" ht="12" customHeight="1">
      <c r="B86" s="19"/>
      <c r="C86" s="29" t="s">
        <v>117</v>
      </c>
      <c r="L86" s="19"/>
    </row>
    <row r="87" hidden="1" s="2" customFormat="1" ht="16.5" customHeight="1">
      <c r="A87" s="35"/>
      <c r="B87" s="36"/>
      <c r="C87" s="35"/>
      <c r="D87" s="35"/>
      <c r="E87" s="132" t="s">
        <v>118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12" customHeight="1">
      <c r="A88" s="35"/>
      <c r="B88" s="36"/>
      <c r="C88" s="29" t="s">
        <v>119</v>
      </c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6.5" customHeight="1">
      <c r="A89" s="35"/>
      <c r="B89" s="36"/>
      <c r="C89" s="35"/>
      <c r="D89" s="35"/>
      <c r="E89" s="69" t="str">
        <f>E11</f>
        <v>20220301_v - SO-01 Časť Vykurovanie</v>
      </c>
      <c r="F89" s="35"/>
      <c r="G89" s="35"/>
      <c r="H89" s="35"/>
      <c r="I89" s="35"/>
      <c r="J89" s="35"/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2" customHeight="1">
      <c r="A91" s="35"/>
      <c r="B91" s="36"/>
      <c r="C91" s="29" t="s">
        <v>19</v>
      </c>
      <c r="D91" s="35"/>
      <c r="E91" s="35"/>
      <c r="F91" s="24" t="str">
        <f>F14</f>
        <v>Diakovce</v>
      </c>
      <c r="G91" s="35"/>
      <c r="H91" s="35"/>
      <c r="I91" s="29" t="s">
        <v>21</v>
      </c>
      <c r="J91" s="71" t="str">
        <f>IF(J14="","",J14)</f>
        <v>12. 2. 2024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6.96" customHeight="1">
      <c r="A92" s="35"/>
      <c r="B92" s="36"/>
      <c r="C92" s="35"/>
      <c r="D92" s="35"/>
      <c r="E92" s="35"/>
      <c r="F92" s="35"/>
      <c r="G92" s="35"/>
      <c r="H92" s="35"/>
      <c r="I92" s="35"/>
      <c r="J92" s="35"/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5.15" customHeight="1">
      <c r="A93" s="35"/>
      <c r="B93" s="36"/>
      <c r="C93" s="29" t="s">
        <v>23</v>
      </c>
      <c r="D93" s="35"/>
      <c r="E93" s="35"/>
      <c r="F93" s="24" t="str">
        <f>E17</f>
        <v>JOLI s.r.o., Dolnomajerská 1235/8, Sereď</v>
      </c>
      <c r="G93" s="35"/>
      <c r="H93" s="35"/>
      <c r="I93" s="29" t="s">
        <v>29</v>
      </c>
      <c r="J93" s="33" t="str">
        <f>E23</f>
        <v>Ing. Daniel Kiss</v>
      </c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15.15" customHeight="1">
      <c r="A94" s="35"/>
      <c r="B94" s="36"/>
      <c r="C94" s="29" t="s">
        <v>27</v>
      </c>
      <c r="D94" s="35"/>
      <c r="E94" s="35"/>
      <c r="F94" s="24" t="str">
        <f>IF(E20="","",E20)</f>
        <v>Vyplň údaj</v>
      </c>
      <c r="G94" s="35"/>
      <c r="H94" s="35"/>
      <c r="I94" s="29" t="s">
        <v>32</v>
      </c>
      <c r="J94" s="33" t="str">
        <f>E26</f>
        <v>Ing. Daniel Kiss</v>
      </c>
      <c r="K94" s="35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9.28" customHeight="1">
      <c r="A96" s="35"/>
      <c r="B96" s="36"/>
      <c r="C96" s="151" t="s">
        <v>123</v>
      </c>
      <c r="D96" s="143"/>
      <c r="E96" s="143"/>
      <c r="F96" s="143"/>
      <c r="G96" s="143"/>
      <c r="H96" s="143"/>
      <c r="I96" s="143"/>
      <c r="J96" s="152" t="s">
        <v>124</v>
      </c>
      <c r="K96" s="143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hidden="1" s="2" customFormat="1" ht="10.32" customHeight="1">
      <c r="A97" s="35"/>
      <c r="B97" s="36"/>
      <c r="C97" s="35"/>
      <c r="D97" s="35"/>
      <c r="E97" s="35"/>
      <c r="F97" s="35"/>
      <c r="G97" s="35"/>
      <c r="H97" s="35"/>
      <c r="I97" s="35"/>
      <c r="J97" s="35"/>
      <c r="K97" s="35"/>
      <c r="L97" s="57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hidden="1" s="2" customFormat="1" ht="22.8" customHeight="1">
      <c r="A98" s="35"/>
      <c r="B98" s="36"/>
      <c r="C98" s="153" t="s">
        <v>125</v>
      </c>
      <c r="D98" s="35"/>
      <c r="E98" s="35"/>
      <c r="F98" s="35"/>
      <c r="G98" s="35"/>
      <c r="H98" s="35"/>
      <c r="I98" s="35"/>
      <c r="J98" s="98">
        <f>J130</f>
        <v>0</v>
      </c>
      <c r="K98" s="35"/>
      <c r="L98" s="57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6" t="s">
        <v>126</v>
      </c>
    </row>
    <row r="99" hidden="1" s="9" customFormat="1" ht="24.96" customHeight="1">
      <c r="A99" s="9"/>
      <c r="B99" s="154"/>
      <c r="C99" s="9"/>
      <c r="D99" s="155" t="s">
        <v>129</v>
      </c>
      <c r="E99" s="156"/>
      <c r="F99" s="156"/>
      <c r="G99" s="156"/>
      <c r="H99" s="156"/>
      <c r="I99" s="156"/>
      <c r="J99" s="157">
        <f>J131</f>
        <v>0</v>
      </c>
      <c r="K99" s="9"/>
      <c r="L99" s="15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58"/>
      <c r="C100" s="10"/>
      <c r="D100" s="159" t="s">
        <v>130</v>
      </c>
      <c r="E100" s="160"/>
      <c r="F100" s="160"/>
      <c r="G100" s="160"/>
      <c r="H100" s="160"/>
      <c r="I100" s="160"/>
      <c r="J100" s="161">
        <f>J132</f>
        <v>0</v>
      </c>
      <c r="K100" s="10"/>
      <c r="L100" s="15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8"/>
      <c r="C101" s="10"/>
      <c r="D101" s="159" t="s">
        <v>509</v>
      </c>
      <c r="E101" s="160"/>
      <c r="F101" s="160"/>
      <c r="G101" s="160"/>
      <c r="H101" s="160"/>
      <c r="I101" s="160"/>
      <c r="J101" s="161">
        <f>J141</f>
        <v>0</v>
      </c>
      <c r="K101" s="10"/>
      <c r="L101" s="15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58"/>
      <c r="C102" s="10"/>
      <c r="D102" s="159" t="s">
        <v>510</v>
      </c>
      <c r="E102" s="160"/>
      <c r="F102" s="160"/>
      <c r="G102" s="160"/>
      <c r="H102" s="160"/>
      <c r="I102" s="160"/>
      <c r="J102" s="161">
        <f>J198</f>
        <v>0</v>
      </c>
      <c r="K102" s="10"/>
      <c r="L102" s="15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58"/>
      <c r="C103" s="10"/>
      <c r="D103" s="159" t="s">
        <v>511</v>
      </c>
      <c r="E103" s="160"/>
      <c r="F103" s="160"/>
      <c r="G103" s="160"/>
      <c r="H103" s="160"/>
      <c r="I103" s="160"/>
      <c r="J103" s="161">
        <f>J254</f>
        <v>0</v>
      </c>
      <c r="K103" s="10"/>
      <c r="L103" s="15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58"/>
      <c r="C104" s="10"/>
      <c r="D104" s="159" t="s">
        <v>512</v>
      </c>
      <c r="E104" s="160"/>
      <c r="F104" s="160"/>
      <c r="G104" s="160"/>
      <c r="H104" s="160"/>
      <c r="I104" s="160"/>
      <c r="J104" s="161">
        <f>J263</f>
        <v>0</v>
      </c>
      <c r="K104" s="10"/>
      <c r="L104" s="15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9" customFormat="1" ht="24.96" customHeight="1">
      <c r="A105" s="9"/>
      <c r="B105" s="154"/>
      <c r="C105" s="9"/>
      <c r="D105" s="155" t="s">
        <v>513</v>
      </c>
      <c r="E105" s="156"/>
      <c r="F105" s="156"/>
      <c r="G105" s="156"/>
      <c r="H105" s="156"/>
      <c r="I105" s="156"/>
      <c r="J105" s="157">
        <f>J348</f>
        <v>0</v>
      </c>
      <c r="K105" s="9"/>
      <c r="L105" s="15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10" customFormat="1" ht="19.92" customHeight="1">
      <c r="A106" s="10"/>
      <c r="B106" s="158"/>
      <c r="C106" s="10"/>
      <c r="D106" s="159" t="s">
        <v>514</v>
      </c>
      <c r="E106" s="160"/>
      <c r="F106" s="160"/>
      <c r="G106" s="160"/>
      <c r="H106" s="160"/>
      <c r="I106" s="160"/>
      <c r="J106" s="161">
        <f>J349</f>
        <v>0</v>
      </c>
      <c r="K106" s="10"/>
      <c r="L106" s="15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10" customFormat="1" ht="19.92" customHeight="1">
      <c r="A107" s="10"/>
      <c r="B107" s="158"/>
      <c r="C107" s="10"/>
      <c r="D107" s="159" t="s">
        <v>515</v>
      </c>
      <c r="E107" s="160"/>
      <c r="F107" s="160"/>
      <c r="G107" s="160"/>
      <c r="H107" s="160"/>
      <c r="I107" s="160"/>
      <c r="J107" s="161">
        <f>J356</f>
        <v>0</v>
      </c>
      <c r="K107" s="10"/>
      <c r="L107" s="15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9" customFormat="1" ht="24.96" customHeight="1">
      <c r="A108" s="9"/>
      <c r="B108" s="154"/>
      <c r="C108" s="9"/>
      <c r="D108" s="155" t="s">
        <v>516</v>
      </c>
      <c r="E108" s="156"/>
      <c r="F108" s="156"/>
      <c r="G108" s="156"/>
      <c r="H108" s="156"/>
      <c r="I108" s="156"/>
      <c r="J108" s="157">
        <f>J364</f>
        <v>0</v>
      </c>
      <c r="K108" s="9"/>
      <c r="L108" s="154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hidden="1" s="2" customFormat="1" ht="21.84" customHeight="1">
      <c r="A109" s="35"/>
      <c r="B109" s="36"/>
      <c r="C109" s="35"/>
      <c r="D109" s="35"/>
      <c r="E109" s="35"/>
      <c r="F109" s="35"/>
      <c r="G109" s="35"/>
      <c r="H109" s="35"/>
      <c r="I109" s="35"/>
      <c r="J109" s="35"/>
      <c r="K109" s="35"/>
      <c r="L109" s="57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hidden="1" s="2" customFormat="1" ht="6.96" customHeight="1">
      <c r="A110" s="35"/>
      <c r="B110" s="62"/>
      <c r="C110" s="63"/>
      <c r="D110" s="63"/>
      <c r="E110" s="63"/>
      <c r="F110" s="63"/>
      <c r="G110" s="63"/>
      <c r="H110" s="63"/>
      <c r="I110" s="63"/>
      <c r="J110" s="63"/>
      <c r="K110" s="63"/>
      <c r="L110" s="57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hidden="1"/>
    <row r="112" hidden="1"/>
    <row r="113" hidden="1"/>
    <row r="114" s="2" customFormat="1" ht="6.96" customHeight="1">
      <c r="A114" s="35"/>
      <c r="B114" s="64"/>
      <c r="C114" s="65"/>
      <c r="D114" s="65"/>
      <c r="E114" s="65"/>
      <c r="F114" s="65"/>
      <c r="G114" s="65"/>
      <c r="H114" s="65"/>
      <c r="I114" s="65"/>
      <c r="J114" s="65"/>
      <c r="K114" s="65"/>
      <c r="L114" s="57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24.96" customHeight="1">
      <c r="A115" s="35"/>
      <c r="B115" s="36"/>
      <c r="C115" s="20" t="s">
        <v>134</v>
      </c>
      <c r="D115" s="35"/>
      <c r="E115" s="35"/>
      <c r="F115" s="35"/>
      <c r="G115" s="35"/>
      <c r="H115" s="35"/>
      <c r="I115" s="35"/>
      <c r="J115" s="35"/>
      <c r="K115" s="35"/>
      <c r="L115" s="57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5"/>
      <c r="D116" s="35"/>
      <c r="E116" s="35"/>
      <c r="F116" s="35"/>
      <c r="G116" s="35"/>
      <c r="H116" s="35"/>
      <c r="I116" s="35"/>
      <c r="J116" s="35"/>
      <c r="K116" s="35"/>
      <c r="L116" s="57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15</v>
      </c>
      <c r="D117" s="35"/>
      <c r="E117" s="35"/>
      <c r="F117" s="35"/>
      <c r="G117" s="35"/>
      <c r="H117" s="35"/>
      <c r="I117" s="35"/>
      <c r="J117" s="35"/>
      <c r="K117" s="35"/>
      <c r="L117" s="57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5"/>
      <c r="D118" s="35"/>
      <c r="E118" s="132" t="str">
        <f>E7</f>
        <v>Spracovateľská prevádzka spoločnosti JOLI s.r.o.-technológia</v>
      </c>
      <c r="F118" s="29"/>
      <c r="G118" s="29"/>
      <c r="H118" s="29"/>
      <c r="I118" s="35"/>
      <c r="J118" s="35"/>
      <c r="K118" s="35"/>
      <c r="L118" s="57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" customFormat="1" ht="12" customHeight="1">
      <c r="B119" s="19"/>
      <c r="C119" s="29" t="s">
        <v>117</v>
      </c>
      <c r="L119" s="19"/>
    </row>
    <row r="120" s="2" customFormat="1" ht="16.5" customHeight="1">
      <c r="A120" s="35"/>
      <c r="B120" s="36"/>
      <c r="C120" s="35"/>
      <c r="D120" s="35"/>
      <c r="E120" s="132" t="s">
        <v>118</v>
      </c>
      <c r="F120" s="35"/>
      <c r="G120" s="35"/>
      <c r="H120" s="35"/>
      <c r="I120" s="35"/>
      <c r="J120" s="35"/>
      <c r="K120" s="35"/>
      <c r="L120" s="57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119</v>
      </c>
      <c r="D121" s="35"/>
      <c r="E121" s="35"/>
      <c r="F121" s="35"/>
      <c r="G121" s="35"/>
      <c r="H121" s="35"/>
      <c r="I121" s="35"/>
      <c r="J121" s="35"/>
      <c r="K121" s="35"/>
      <c r="L121" s="57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6.5" customHeight="1">
      <c r="A122" s="35"/>
      <c r="B122" s="36"/>
      <c r="C122" s="35"/>
      <c r="D122" s="35"/>
      <c r="E122" s="69" t="str">
        <f>E11</f>
        <v>20220301_v - SO-01 Časť Vykurovanie</v>
      </c>
      <c r="F122" s="35"/>
      <c r="G122" s="35"/>
      <c r="H122" s="35"/>
      <c r="I122" s="35"/>
      <c r="J122" s="35"/>
      <c r="K122" s="35"/>
      <c r="L122" s="57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5"/>
      <c r="D123" s="35"/>
      <c r="E123" s="35"/>
      <c r="F123" s="35"/>
      <c r="G123" s="35"/>
      <c r="H123" s="35"/>
      <c r="I123" s="35"/>
      <c r="J123" s="35"/>
      <c r="K123" s="35"/>
      <c r="L123" s="57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2" customHeight="1">
      <c r="A124" s="35"/>
      <c r="B124" s="36"/>
      <c r="C124" s="29" t="s">
        <v>19</v>
      </c>
      <c r="D124" s="35"/>
      <c r="E124" s="35"/>
      <c r="F124" s="24" t="str">
        <f>F14</f>
        <v>Diakovce</v>
      </c>
      <c r="G124" s="35"/>
      <c r="H124" s="35"/>
      <c r="I124" s="29" t="s">
        <v>21</v>
      </c>
      <c r="J124" s="71" t="str">
        <f>IF(J14="","",J14)</f>
        <v>12. 2. 2024</v>
      </c>
      <c r="K124" s="35"/>
      <c r="L124" s="57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6.96" customHeight="1">
      <c r="A125" s="35"/>
      <c r="B125" s="36"/>
      <c r="C125" s="35"/>
      <c r="D125" s="35"/>
      <c r="E125" s="35"/>
      <c r="F125" s="35"/>
      <c r="G125" s="35"/>
      <c r="H125" s="35"/>
      <c r="I125" s="35"/>
      <c r="J125" s="35"/>
      <c r="K125" s="35"/>
      <c r="L125" s="57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23</v>
      </c>
      <c r="D126" s="35"/>
      <c r="E126" s="35"/>
      <c r="F126" s="24" t="str">
        <f>E17</f>
        <v>JOLI s.r.o., Dolnomajerská 1235/8, Sereď</v>
      </c>
      <c r="G126" s="35"/>
      <c r="H126" s="35"/>
      <c r="I126" s="29" t="s">
        <v>29</v>
      </c>
      <c r="J126" s="33" t="str">
        <f>E23</f>
        <v>Ing. Daniel Kiss</v>
      </c>
      <c r="K126" s="35"/>
      <c r="L126" s="57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5.15" customHeight="1">
      <c r="A127" s="35"/>
      <c r="B127" s="36"/>
      <c r="C127" s="29" t="s">
        <v>27</v>
      </c>
      <c r="D127" s="35"/>
      <c r="E127" s="35"/>
      <c r="F127" s="24" t="str">
        <f>IF(E20="","",E20)</f>
        <v>Vyplň údaj</v>
      </c>
      <c r="G127" s="35"/>
      <c r="H127" s="35"/>
      <c r="I127" s="29" t="s">
        <v>32</v>
      </c>
      <c r="J127" s="33" t="str">
        <f>E26</f>
        <v>Ing. Daniel Kiss</v>
      </c>
      <c r="K127" s="35"/>
      <c r="L127" s="57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2" customFormat="1" ht="10.32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57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="11" customFormat="1" ht="29.28" customHeight="1">
      <c r="A129" s="162"/>
      <c r="B129" s="163"/>
      <c r="C129" s="164" t="s">
        <v>135</v>
      </c>
      <c r="D129" s="165" t="s">
        <v>61</v>
      </c>
      <c r="E129" s="165" t="s">
        <v>57</v>
      </c>
      <c r="F129" s="165" t="s">
        <v>58</v>
      </c>
      <c r="G129" s="165" t="s">
        <v>136</v>
      </c>
      <c r="H129" s="165" t="s">
        <v>137</v>
      </c>
      <c r="I129" s="165" t="s">
        <v>138</v>
      </c>
      <c r="J129" s="166" t="s">
        <v>124</v>
      </c>
      <c r="K129" s="167" t="s">
        <v>139</v>
      </c>
      <c r="L129" s="168"/>
      <c r="M129" s="88" t="s">
        <v>1</v>
      </c>
      <c r="N129" s="89" t="s">
        <v>40</v>
      </c>
      <c r="O129" s="89" t="s">
        <v>140</v>
      </c>
      <c r="P129" s="89" t="s">
        <v>141</v>
      </c>
      <c r="Q129" s="89" t="s">
        <v>142</v>
      </c>
      <c r="R129" s="89" t="s">
        <v>143</v>
      </c>
      <c r="S129" s="89" t="s">
        <v>144</v>
      </c>
      <c r="T129" s="90" t="s">
        <v>145</v>
      </c>
      <c r="U129" s="162"/>
      <c r="V129" s="162"/>
      <c r="W129" s="162"/>
      <c r="X129" s="162"/>
      <c r="Y129" s="162"/>
      <c r="Z129" s="162"/>
      <c r="AA129" s="162"/>
      <c r="AB129" s="162"/>
      <c r="AC129" s="162"/>
      <c r="AD129" s="162"/>
      <c r="AE129" s="162"/>
    </row>
    <row r="130" s="2" customFormat="1" ht="22.8" customHeight="1">
      <c r="A130" s="35"/>
      <c r="B130" s="36"/>
      <c r="C130" s="95" t="s">
        <v>125</v>
      </c>
      <c r="D130" s="35"/>
      <c r="E130" s="35"/>
      <c r="F130" s="35"/>
      <c r="G130" s="35"/>
      <c r="H130" s="35"/>
      <c r="I130" s="35"/>
      <c r="J130" s="169">
        <f>BK130</f>
        <v>0</v>
      </c>
      <c r="K130" s="35"/>
      <c r="L130" s="36"/>
      <c r="M130" s="91"/>
      <c r="N130" s="75"/>
      <c r="O130" s="92"/>
      <c r="P130" s="170">
        <f>P131+P348+P364</f>
        <v>0</v>
      </c>
      <c r="Q130" s="92"/>
      <c r="R130" s="170">
        <f>R131+R348+R364</f>
        <v>0</v>
      </c>
      <c r="S130" s="92"/>
      <c r="T130" s="171">
        <f>T131+T348+T364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6" t="s">
        <v>75</v>
      </c>
      <c r="AU130" s="16" t="s">
        <v>126</v>
      </c>
      <c r="BK130" s="172">
        <f>BK131+BK348+BK364</f>
        <v>0</v>
      </c>
    </row>
    <row r="131" s="12" customFormat="1" ht="25.92" customHeight="1">
      <c r="A131" s="12"/>
      <c r="B131" s="173"/>
      <c r="C131" s="12"/>
      <c r="D131" s="174" t="s">
        <v>75</v>
      </c>
      <c r="E131" s="175" t="s">
        <v>159</v>
      </c>
      <c r="F131" s="175" t="s">
        <v>160</v>
      </c>
      <c r="G131" s="12"/>
      <c r="H131" s="12"/>
      <c r="I131" s="176"/>
      <c r="J131" s="177">
        <f>BK131</f>
        <v>0</v>
      </c>
      <c r="K131" s="12"/>
      <c r="L131" s="173"/>
      <c r="M131" s="178"/>
      <c r="N131" s="179"/>
      <c r="O131" s="179"/>
      <c r="P131" s="180">
        <f>P132+P141+P198+P254+P263</f>
        <v>0</v>
      </c>
      <c r="Q131" s="179"/>
      <c r="R131" s="180">
        <f>R132+R141+R198+R254+R263</f>
        <v>0</v>
      </c>
      <c r="S131" s="179"/>
      <c r="T131" s="181">
        <f>T132+T141+T198+T254+T263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74" t="s">
        <v>89</v>
      </c>
      <c r="AT131" s="182" t="s">
        <v>75</v>
      </c>
      <c r="AU131" s="182" t="s">
        <v>76</v>
      </c>
      <c r="AY131" s="174" t="s">
        <v>148</v>
      </c>
      <c r="BK131" s="183">
        <f>BK132+BK141+BK198+BK254+BK263</f>
        <v>0</v>
      </c>
    </row>
    <row r="132" s="12" customFormat="1" ht="22.8" customHeight="1">
      <c r="A132" s="12"/>
      <c r="B132" s="173"/>
      <c r="C132" s="12"/>
      <c r="D132" s="174" t="s">
        <v>75</v>
      </c>
      <c r="E132" s="184" t="s">
        <v>161</v>
      </c>
      <c r="F132" s="184" t="s">
        <v>162</v>
      </c>
      <c r="G132" s="12"/>
      <c r="H132" s="12"/>
      <c r="I132" s="176"/>
      <c r="J132" s="185">
        <f>BK132</f>
        <v>0</v>
      </c>
      <c r="K132" s="12"/>
      <c r="L132" s="173"/>
      <c r="M132" s="178"/>
      <c r="N132" s="179"/>
      <c r="O132" s="179"/>
      <c r="P132" s="180">
        <f>SUM(P133:P140)</f>
        <v>0</v>
      </c>
      <c r="Q132" s="179"/>
      <c r="R132" s="180">
        <f>SUM(R133:R140)</f>
        <v>0</v>
      </c>
      <c r="S132" s="179"/>
      <c r="T132" s="181">
        <f>SUM(T133:T140)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174" t="s">
        <v>89</v>
      </c>
      <c r="AT132" s="182" t="s">
        <v>75</v>
      </c>
      <c r="AU132" s="182" t="s">
        <v>83</v>
      </c>
      <c r="AY132" s="174" t="s">
        <v>148</v>
      </c>
      <c r="BK132" s="183">
        <f>SUM(BK133:BK140)</f>
        <v>0</v>
      </c>
    </row>
    <row r="133" s="2" customFormat="1" ht="21.75" customHeight="1">
      <c r="A133" s="35"/>
      <c r="B133" s="186"/>
      <c r="C133" s="187" t="s">
        <v>83</v>
      </c>
      <c r="D133" s="187" t="s">
        <v>150</v>
      </c>
      <c r="E133" s="188" t="s">
        <v>194</v>
      </c>
      <c r="F133" s="189" t="s">
        <v>517</v>
      </c>
      <c r="G133" s="190" t="s">
        <v>165</v>
      </c>
      <c r="H133" s="191">
        <v>188.5</v>
      </c>
      <c r="I133" s="192"/>
      <c r="J133" s="193">
        <f>ROUND(I133*H133,2)</f>
        <v>0</v>
      </c>
      <c r="K133" s="194"/>
      <c r="L133" s="36"/>
      <c r="M133" s="195" t="s">
        <v>1</v>
      </c>
      <c r="N133" s="196" t="s">
        <v>42</v>
      </c>
      <c r="O133" s="79"/>
      <c r="P133" s="197">
        <f>O133*H133</f>
        <v>0</v>
      </c>
      <c r="Q133" s="197">
        <v>0</v>
      </c>
      <c r="R133" s="197">
        <f>Q133*H133</f>
        <v>0</v>
      </c>
      <c r="S133" s="197">
        <v>0</v>
      </c>
      <c r="T133" s="198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9" t="s">
        <v>166</v>
      </c>
      <c r="AT133" s="199" t="s">
        <v>150</v>
      </c>
      <c r="AU133" s="199" t="s">
        <v>89</v>
      </c>
      <c r="AY133" s="16" t="s">
        <v>148</v>
      </c>
      <c r="BE133" s="200">
        <f>IF(N133="základná",J133,0)</f>
        <v>0</v>
      </c>
      <c r="BF133" s="200">
        <f>IF(N133="znížená",J133,0)</f>
        <v>0</v>
      </c>
      <c r="BG133" s="200">
        <f>IF(N133="zákl. prenesená",J133,0)</f>
        <v>0</v>
      </c>
      <c r="BH133" s="200">
        <f>IF(N133="zníž. prenesená",J133,0)</f>
        <v>0</v>
      </c>
      <c r="BI133" s="200">
        <f>IF(N133="nulová",J133,0)</f>
        <v>0</v>
      </c>
      <c r="BJ133" s="16" t="s">
        <v>89</v>
      </c>
      <c r="BK133" s="200">
        <f>ROUND(I133*H133,2)</f>
        <v>0</v>
      </c>
      <c r="BL133" s="16" t="s">
        <v>166</v>
      </c>
      <c r="BM133" s="199" t="s">
        <v>89</v>
      </c>
    </row>
    <row r="134" s="2" customFormat="1" ht="33" customHeight="1">
      <c r="A134" s="35"/>
      <c r="B134" s="186"/>
      <c r="C134" s="201" t="s">
        <v>89</v>
      </c>
      <c r="D134" s="201" t="s">
        <v>155</v>
      </c>
      <c r="E134" s="202" t="s">
        <v>518</v>
      </c>
      <c r="F134" s="203" t="s">
        <v>519</v>
      </c>
      <c r="G134" s="204" t="s">
        <v>165</v>
      </c>
      <c r="H134" s="205">
        <v>24.399999999999999</v>
      </c>
      <c r="I134" s="206"/>
      <c r="J134" s="207">
        <f>ROUND(I134*H134,2)</f>
        <v>0</v>
      </c>
      <c r="K134" s="208"/>
      <c r="L134" s="209"/>
      <c r="M134" s="210" t="s">
        <v>1</v>
      </c>
      <c r="N134" s="211" t="s">
        <v>42</v>
      </c>
      <c r="O134" s="79"/>
      <c r="P134" s="197">
        <f>O134*H134</f>
        <v>0</v>
      </c>
      <c r="Q134" s="197">
        <v>0</v>
      </c>
      <c r="R134" s="197">
        <f>Q134*H134</f>
        <v>0</v>
      </c>
      <c r="S134" s="197">
        <v>0</v>
      </c>
      <c r="T134" s="198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9" t="s">
        <v>170</v>
      </c>
      <c r="AT134" s="199" t="s">
        <v>155</v>
      </c>
      <c r="AU134" s="199" t="s">
        <v>89</v>
      </c>
      <c r="AY134" s="16" t="s">
        <v>148</v>
      </c>
      <c r="BE134" s="200">
        <f>IF(N134="základná",J134,0)</f>
        <v>0</v>
      </c>
      <c r="BF134" s="200">
        <f>IF(N134="znížená",J134,0)</f>
        <v>0</v>
      </c>
      <c r="BG134" s="200">
        <f>IF(N134="zákl. prenesená",J134,0)</f>
        <v>0</v>
      </c>
      <c r="BH134" s="200">
        <f>IF(N134="zníž. prenesená",J134,0)</f>
        <v>0</v>
      </c>
      <c r="BI134" s="200">
        <f>IF(N134="nulová",J134,0)</f>
        <v>0</v>
      </c>
      <c r="BJ134" s="16" t="s">
        <v>89</v>
      </c>
      <c r="BK134" s="200">
        <f>ROUND(I134*H134,2)</f>
        <v>0</v>
      </c>
      <c r="BL134" s="16" t="s">
        <v>166</v>
      </c>
      <c r="BM134" s="199" t="s">
        <v>154</v>
      </c>
    </row>
    <row r="135" s="2" customFormat="1" ht="33" customHeight="1">
      <c r="A135" s="35"/>
      <c r="B135" s="186"/>
      <c r="C135" s="201" t="s">
        <v>102</v>
      </c>
      <c r="D135" s="201" t="s">
        <v>155</v>
      </c>
      <c r="E135" s="202" t="s">
        <v>520</v>
      </c>
      <c r="F135" s="203" t="s">
        <v>521</v>
      </c>
      <c r="G135" s="204" t="s">
        <v>165</v>
      </c>
      <c r="H135" s="205">
        <v>59.200000000000003</v>
      </c>
      <c r="I135" s="206"/>
      <c r="J135" s="207">
        <f>ROUND(I135*H135,2)</f>
        <v>0</v>
      </c>
      <c r="K135" s="208"/>
      <c r="L135" s="209"/>
      <c r="M135" s="210" t="s">
        <v>1</v>
      </c>
      <c r="N135" s="211" t="s">
        <v>42</v>
      </c>
      <c r="O135" s="79"/>
      <c r="P135" s="197">
        <f>O135*H135</f>
        <v>0</v>
      </c>
      <c r="Q135" s="197">
        <v>0</v>
      </c>
      <c r="R135" s="197">
        <f>Q135*H135</f>
        <v>0</v>
      </c>
      <c r="S135" s="197">
        <v>0</v>
      </c>
      <c r="T135" s="198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9" t="s">
        <v>170</v>
      </c>
      <c r="AT135" s="199" t="s">
        <v>155</v>
      </c>
      <c r="AU135" s="199" t="s">
        <v>89</v>
      </c>
      <c r="AY135" s="16" t="s">
        <v>148</v>
      </c>
      <c r="BE135" s="200">
        <f>IF(N135="základná",J135,0)</f>
        <v>0</v>
      </c>
      <c r="BF135" s="200">
        <f>IF(N135="znížená",J135,0)</f>
        <v>0</v>
      </c>
      <c r="BG135" s="200">
        <f>IF(N135="zákl. prenesená",J135,0)</f>
        <v>0</v>
      </c>
      <c r="BH135" s="200">
        <f>IF(N135="zníž. prenesená",J135,0)</f>
        <v>0</v>
      </c>
      <c r="BI135" s="200">
        <f>IF(N135="nulová",J135,0)</f>
        <v>0</v>
      </c>
      <c r="BJ135" s="16" t="s">
        <v>89</v>
      </c>
      <c r="BK135" s="200">
        <f>ROUND(I135*H135,2)</f>
        <v>0</v>
      </c>
      <c r="BL135" s="16" t="s">
        <v>166</v>
      </c>
      <c r="BM135" s="199" t="s">
        <v>167</v>
      </c>
    </row>
    <row r="136" s="2" customFormat="1" ht="33" customHeight="1">
      <c r="A136" s="35"/>
      <c r="B136" s="186"/>
      <c r="C136" s="201" t="s">
        <v>154</v>
      </c>
      <c r="D136" s="201" t="s">
        <v>155</v>
      </c>
      <c r="E136" s="202" t="s">
        <v>522</v>
      </c>
      <c r="F136" s="203" t="s">
        <v>523</v>
      </c>
      <c r="G136" s="204" t="s">
        <v>165</v>
      </c>
      <c r="H136" s="205">
        <v>53.899999999999999</v>
      </c>
      <c r="I136" s="206"/>
      <c r="J136" s="207">
        <f>ROUND(I136*H136,2)</f>
        <v>0</v>
      </c>
      <c r="K136" s="208"/>
      <c r="L136" s="209"/>
      <c r="M136" s="210" t="s">
        <v>1</v>
      </c>
      <c r="N136" s="211" t="s">
        <v>42</v>
      </c>
      <c r="O136" s="79"/>
      <c r="P136" s="197">
        <f>O136*H136</f>
        <v>0</v>
      </c>
      <c r="Q136" s="197">
        <v>0</v>
      </c>
      <c r="R136" s="197">
        <f>Q136*H136</f>
        <v>0</v>
      </c>
      <c r="S136" s="197">
        <v>0</v>
      </c>
      <c r="T136" s="198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9" t="s">
        <v>170</v>
      </c>
      <c r="AT136" s="199" t="s">
        <v>155</v>
      </c>
      <c r="AU136" s="199" t="s">
        <v>89</v>
      </c>
      <c r="AY136" s="16" t="s">
        <v>148</v>
      </c>
      <c r="BE136" s="200">
        <f>IF(N136="základná",J136,0)</f>
        <v>0</v>
      </c>
      <c r="BF136" s="200">
        <f>IF(N136="znížená",J136,0)</f>
        <v>0</v>
      </c>
      <c r="BG136" s="200">
        <f>IF(N136="zákl. prenesená",J136,0)</f>
        <v>0</v>
      </c>
      <c r="BH136" s="200">
        <f>IF(N136="zníž. prenesená",J136,0)</f>
        <v>0</v>
      </c>
      <c r="BI136" s="200">
        <f>IF(N136="nulová",J136,0)</f>
        <v>0</v>
      </c>
      <c r="BJ136" s="16" t="s">
        <v>89</v>
      </c>
      <c r="BK136" s="200">
        <f>ROUND(I136*H136,2)</f>
        <v>0</v>
      </c>
      <c r="BL136" s="16" t="s">
        <v>166</v>
      </c>
      <c r="BM136" s="199" t="s">
        <v>158</v>
      </c>
    </row>
    <row r="137" s="2" customFormat="1" ht="33" customHeight="1">
      <c r="A137" s="35"/>
      <c r="B137" s="186"/>
      <c r="C137" s="201" t="s">
        <v>171</v>
      </c>
      <c r="D137" s="201" t="s">
        <v>155</v>
      </c>
      <c r="E137" s="202" t="s">
        <v>524</v>
      </c>
      <c r="F137" s="203" t="s">
        <v>525</v>
      </c>
      <c r="G137" s="204" t="s">
        <v>165</v>
      </c>
      <c r="H137" s="205">
        <v>51</v>
      </c>
      <c r="I137" s="206"/>
      <c r="J137" s="207">
        <f>ROUND(I137*H137,2)</f>
        <v>0</v>
      </c>
      <c r="K137" s="208"/>
      <c r="L137" s="209"/>
      <c r="M137" s="210" t="s">
        <v>1</v>
      </c>
      <c r="N137" s="211" t="s">
        <v>42</v>
      </c>
      <c r="O137" s="79"/>
      <c r="P137" s="197">
        <f>O137*H137</f>
        <v>0</v>
      </c>
      <c r="Q137" s="197">
        <v>0</v>
      </c>
      <c r="R137" s="197">
        <f>Q137*H137</f>
        <v>0</v>
      </c>
      <c r="S137" s="197">
        <v>0</v>
      </c>
      <c r="T137" s="198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9" t="s">
        <v>170</v>
      </c>
      <c r="AT137" s="199" t="s">
        <v>155</v>
      </c>
      <c r="AU137" s="199" t="s">
        <v>89</v>
      </c>
      <c r="AY137" s="16" t="s">
        <v>148</v>
      </c>
      <c r="BE137" s="200">
        <f>IF(N137="základná",J137,0)</f>
        <v>0</v>
      </c>
      <c r="BF137" s="200">
        <f>IF(N137="znížená",J137,0)</f>
        <v>0</v>
      </c>
      <c r="BG137" s="200">
        <f>IF(N137="zákl. prenesená",J137,0)</f>
        <v>0</v>
      </c>
      <c r="BH137" s="200">
        <f>IF(N137="zníž. prenesená",J137,0)</f>
        <v>0</v>
      </c>
      <c r="BI137" s="200">
        <f>IF(N137="nulová",J137,0)</f>
        <v>0</v>
      </c>
      <c r="BJ137" s="16" t="s">
        <v>89</v>
      </c>
      <c r="BK137" s="200">
        <f>ROUND(I137*H137,2)</f>
        <v>0</v>
      </c>
      <c r="BL137" s="16" t="s">
        <v>166</v>
      </c>
      <c r="BM137" s="199" t="s">
        <v>174</v>
      </c>
    </row>
    <row r="138" s="2" customFormat="1" ht="21.75" customHeight="1">
      <c r="A138" s="35"/>
      <c r="B138" s="186"/>
      <c r="C138" s="187" t="s">
        <v>167</v>
      </c>
      <c r="D138" s="187" t="s">
        <v>150</v>
      </c>
      <c r="E138" s="188" t="s">
        <v>526</v>
      </c>
      <c r="F138" s="189" t="s">
        <v>527</v>
      </c>
      <c r="G138" s="190" t="s">
        <v>165</v>
      </c>
      <c r="H138" s="191">
        <v>60</v>
      </c>
      <c r="I138" s="192"/>
      <c r="J138" s="193">
        <f>ROUND(I138*H138,2)</f>
        <v>0</v>
      </c>
      <c r="K138" s="194"/>
      <c r="L138" s="36"/>
      <c r="M138" s="195" t="s">
        <v>1</v>
      </c>
      <c r="N138" s="196" t="s">
        <v>42</v>
      </c>
      <c r="O138" s="79"/>
      <c r="P138" s="197">
        <f>O138*H138</f>
        <v>0</v>
      </c>
      <c r="Q138" s="197">
        <v>0</v>
      </c>
      <c r="R138" s="197">
        <f>Q138*H138</f>
        <v>0</v>
      </c>
      <c r="S138" s="197">
        <v>0</v>
      </c>
      <c r="T138" s="198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9" t="s">
        <v>166</v>
      </c>
      <c r="AT138" s="199" t="s">
        <v>150</v>
      </c>
      <c r="AU138" s="199" t="s">
        <v>89</v>
      </c>
      <c r="AY138" s="16" t="s">
        <v>148</v>
      </c>
      <c r="BE138" s="200">
        <f>IF(N138="základná",J138,0)</f>
        <v>0</v>
      </c>
      <c r="BF138" s="200">
        <f>IF(N138="znížená",J138,0)</f>
        <v>0</v>
      </c>
      <c r="BG138" s="200">
        <f>IF(N138="zákl. prenesená",J138,0)</f>
        <v>0</v>
      </c>
      <c r="BH138" s="200">
        <f>IF(N138="zníž. prenesená",J138,0)</f>
        <v>0</v>
      </c>
      <c r="BI138" s="200">
        <f>IF(N138="nulová",J138,0)</f>
        <v>0</v>
      </c>
      <c r="BJ138" s="16" t="s">
        <v>89</v>
      </c>
      <c r="BK138" s="200">
        <f>ROUND(I138*H138,2)</f>
        <v>0</v>
      </c>
      <c r="BL138" s="16" t="s">
        <v>166</v>
      </c>
      <c r="BM138" s="199" t="s">
        <v>177</v>
      </c>
    </row>
    <row r="139" s="2" customFormat="1" ht="33" customHeight="1">
      <c r="A139" s="35"/>
      <c r="B139" s="186"/>
      <c r="C139" s="201" t="s">
        <v>178</v>
      </c>
      <c r="D139" s="201" t="s">
        <v>155</v>
      </c>
      <c r="E139" s="202" t="s">
        <v>528</v>
      </c>
      <c r="F139" s="203" t="s">
        <v>529</v>
      </c>
      <c r="G139" s="204" t="s">
        <v>165</v>
      </c>
      <c r="H139" s="205">
        <v>60</v>
      </c>
      <c r="I139" s="206"/>
      <c r="J139" s="207">
        <f>ROUND(I139*H139,2)</f>
        <v>0</v>
      </c>
      <c r="K139" s="208"/>
      <c r="L139" s="209"/>
      <c r="M139" s="210" t="s">
        <v>1</v>
      </c>
      <c r="N139" s="211" t="s">
        <v>42</v>
      </c>
      <c r="O139" s="79"/>
      <c r="P139" s="197">
        <f>O139*H139</f>
        <v>0</v>
      </c>
      <c r="Q139" s="197">
        <v>0</v>
      </c>
      <c r="R139" s="197">
        <f>Q139*H139</f>
        <v>0</v>
      </c>
      <c r="S139" s="197">
        <v>0</v>
      </c>
      <c r="T139" s="198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9" t="s">
        <v>170</v>
      </c>
      <c r="AT139" s="199" t="s">
        <v>155</v>
      </c>
      <c r="AU139" s="199" t="s">
        <v>89</v>
      </c>
      <c r="AY139" s="16" t="s">
        <v>148</v>
      </c>
      <c r="BE139" s="200">
        <f>IF(N139="základná",J139,0)</f>
        <v>0</v>
      </c>
      <c r="BF139" s="200">
        <f>IF(N139="znížená",J139,0)</f>
        <v>0</v>
      </c>
      <c r="BG139" s="200">
        <f>IF(N139="zákl. prenesená",J139,0)</f>
        <v>0</v>
      </c>
      <c r="BH139" s="200">
        <f>IF(N139="zníž. prenesená",J139,0)</f>
        <v>0</v>
      </c>
      <c r="BI139" s="200">
        <f>IF(N139="nulová",J139,0)</f>
        <v>0</v>
      </c>
      <c r="BJ139" s="16" t="s">
        <v>89</v>
      </c>
      <c r="BK139" s="200">
        <f>ROUND(I139*H139,2)</f>
        <v>0</v>
      </c>
      <c r="BL139" s="16" t="s">
        <v>166</v>
      </c>
      <c r="BM139" s="199" t="s">
        <v>181</v>
      </c>
    </row>
    <row r="140" s="2" customFormat="1" ht="24.15" customHeight="1">
      <c r="A140" s="35"/>
      <c r="B140" s="186"/>
      <c r="C140" s="187" t="s">
        <v>158</v>
      </c>
      <c r="D140" s="187" t="s">
        <v>150</v>
      </c>
      <c r="E140" s="188" t="s">
        <v>221</v>
      </c>
      <c r="F140" s="189" t="s">
        <v>222</v>
      </c>
      <c r="G140" s="190" t="s">
        <v>223</v>
      </c>
      <c r="H140" s="212"/>
      <c r="I140" s="192"/>
      <c r="J140" s="193">
        <f>ROUND(I140*H140,2)</f>
        <v>0</v>
      </c>
      <c r="K140" s="194"/>
      <c r="L140" s="36"/>
      <c r="M140" s="195" t="s">
        <v>1</v>
      </c>
      <c r="N140" s="196" t="s">
        <v>42</v>
      </c>
      <c r="O140" s="79"/>
      <c r="P140" s="197">
        <f>O140*H140</f>
        <v>0</v>
      </c>
      <c r="Q140" s="197">
        <v>0</v>
      </c>
      <c r="R140" s="197">
        <f>Q140*H140</f>
        <v>0</v>
      </c>
      <c r="S140" s="197">
        <v>0</v>
      </c>
      <c r="T140" s="198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9" t="s">
        <v>166</v>
      </c>
      <c r="AT140" s="199" t="s">
        <v>150</v>
      </c>
      <c r="AU140" s="199" t="s">
        <v>89</v>
      </c>
      <c r="AY140" s="16" t="s">
        <v>148</v>
      </c>
      <c r="BE140" s="200">
        <f>IF(N140="základná",J140,0)</f>
        <v>0</v>
      </c>
      <c r="BF140" s="200">
        <f>IF(N140="znížená",J140,0)</f>
        <v>0</v>
      </c>
      <c r="BG140" s="200">
        <f>IF(N140="zákl. prenesená",J140,0)</f>
        <v>0</v>
      </c>
      <c r="BH140" s="200">
        <f>IF(N140="zníž. prenesená",J140,0)</f>
        <v>0</v>
      </c>
      <c r="BI140" s="200">
        <f>IF(N140="nulová",J140,0)</f>
        <v>0</v>
      </c>
      <c r="BJ140" s="16" t="s">
        <v>89</v>
      </c>
      <c r="BK140" s="200">
        <f>ROUND(I140*H140,2)</f>
        <v>0</v>
      </c>
      <c r="BL140" s="16" t="s">
        <v>166</v>
      </c>
      <c r="BM140" s="199" t="s">
        <v>166</v>
      </c>
    </row>
    <row r="141" s="12" customFormat="1" ht="22.8" customHeight="1">
      <c r="A141" s="12"/>
      <c r="B141" s="173"/>
      <c r="C141" s="12"/>
      <c r="D141" s="174" t="s">
        <v>75</v>
      </c>
      <c r="E141" s="184" t="s">
        <v>530</v>
      </c>
      <c r="F141" s="184" t="s">
        <v>531</v>
      </c>
      <c r="G141" s="12"/>
      <c r="H141" s="12"/>
      <c r="I141" s="176"/>
      <c r="J141" s="185">
        <f>BK141</f>
        <v>0</v>
      </c>
      <c r="K141" s="12"/>
      <c r="L141" s="173"/>
      <c r="M141" s="178"/>
      <c r="N141" s="179"/>
      <c r="O141" s="179"/>
      <c r="P141" s="180">
        <f>SUM(P142:P197)</f>
        <v>0</v>
      </c>
      <c r="Q141" s="179"/>
      <c r="R141" s="180">
        <f>SUM(R142:R197)</f>
        <v>0</v>
      </c>
      <c r="S141" s="179"/>
      <c r="T141" s="181">
        <f>SUM(T142:T197)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74" t="s">
        <v>89</v>
      </c>
      <c r="AT141" s="182" t="s">
        <v>75</v>
      </c>
      <c r="AU141" s="182" t="s">
        <v>83</v>
      </c>
      <c r="AY141" s="174" t="s">
        <v>148</v>
      </c>
      <c r="BK141" s="183">
        <f>SUM(BK142:BK197)</f>
        <v>0</v>
      </c>
    </row>
    <row r="142" s="2" customFormat="1" ht="16.5" customHeight="1">
      <c r="A142" s="35"/>
      <c r="B142" s="186"/>
      <c r="C142" s="187" t="s">
        <v>184</v>
      </c>
      <c r="D142" s="187" t="s">
        <v>150</v>
      </c>
      <c r="E142" s="188" t="s">
        <v>532</v>
      </c>
      <c r="F142" s="189" t="s">
        <v>533</v>
      </c>
      <c r="G142" s="190" t="s">
        <v>153</v>
      </c>
      <c r="H142" s="191">
        <v>1</v>
      </c>
      <c r="I142" s="192"/>
      <c r="J142" s="193">
        <f>ROUND(I142*H142,2)</f>
        <v>0</v>
      </c>
      <c r="K142" s="194"/>
      <c r="L142" s="36"/>
      <c r="M142" s="195" t="s">
        <v>1</v>
      </c>
      <c r="N142" s="196" t="s">
        <v>42</v>
      </c>
      <c r="O142" s="79"/>
      <c r="P142" s="197">
        <f>O142*H142</f>
        <v>0</v>
      </c>
      <c r="Q142" s="197">
        <v>0</v>
      </c>
      <c r="R142" s="197">
        <f>Q142*H142</f>
        <v>0</v>
      </c>
      <c r="S142" s="197">
        <v>0</v>
      </c>
      <c r="T142" s="198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9" t="s">
        <v>166</v>
      </c>
      <c r="AT142" s="199" t="s">
        <v>150</v>
      </c>
      <c r="AU142" s="199" t="s">
        <v>89</v>
      </c>
      <c r="AY142" s="16" t="s">
        <v>148</v>
      </c>
      <c r="BE142" s="200">
        <f>IF(N142="základná",J142,0)</f>
        <v>0</v>
      </c>
      <c r="BF142" s="200">
        <f>IF(N142="znížená",J142,0)</f>
        <v>0</v>
      </c>
      <c r="BG142" s="200">
        <f>IF(N142="zákl. prenesená",J142,0)</f>
        <v>0</v>
      </c>
      <c r="BH142" s="200">
        <f>IF(N142="zníž. prenesená",J142,0)</f>
        <v>0</v>
      </c>
      <c r="BI142" s="200">
        <f>IF(N142="nulová",J142,0)</f>
        <v>0</v>
      </c>
      <c r="BJ142" s="16" t="s">
        <v>89</v>
      </c>
      <c r="BK142" s="200">
        <f>ROUND(I142*H142,2)</f>
        <v>0</v>
      </c>
      <c r="BL142" s="16" t="s">
        <v>166</v>
      </c>
      <c r="BM142" s="199" t="s">
        <v>187</v>
      </c>
    </row>
    <row r="143" s="2" customFormat="1" ht="24.15" customHeight="1">
      <c r="A143" s="35"/>
      <c r="B143" s="186"/>
      <c r="C143" s="201" t="s">
        <v>174</v>
      </c>
      <c r="D143" s="201" t="s">
        <v>155</v>
      </c>
      <c r="E143" s="202" t="s">
        <v>534</v>
      </c>
      <c r="F143" s="203" t="s">
        <v>535</v>
      </c>
      <c r="G143" s="204" t="s">
        <v>153</v>
      </c>
      <c r="H143" s="205">
        <v>1</v>
      </c>
      <c r="I143" s="206"/>
      <c r="J143" s="207">
        <f>ROUND(I143*H143,2)</f>
        <v>0</v>
      </c>
      <c r="K143" s="208"/>
      <c r="L143" s="209"/>
      <c r="M143" s="210" t="s">
        <v>1</v>
      </c>
      <c r="N143" s="211" t="s">
        <v>42</v>
      </c>
      <c r="O143" s="79"/>
      <c r="P143" s="197">
        <f>O143*H143</f>
        <v>0</v>
      </c>
      <c r="Q143" s="197">
        <v>0</v>
      </c>
      <c r="R143" s="197">
        <f>Q143*H143</f>
        <v>0</v>
      </c>
      <c r="S143" s="197">
        <v>0</v>
      </c>
      <c r="T143" s="198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9" t="s">
        <v>170</v>
      </c>
      <c r="AT143" s="199" t="s">
        <v>155</v>
      </c>
      <c r="AU143" s="199" t="s">
        <v>89</v>
      </c>
      <c r="AY143" s="16" t="s">
        <v>148</v>
      </c>
      <c r="BE143" s="200">
        <f>IF(N143="základná",J143,0)</f>
        <v>0</v>
      </c>
      <c r="BF143" s="200">
        <f>IF(N143="znížená",J143,0)</f>
        <v>0</v>
      </c>
      <c r="BG143" s="200">
        <f>IF(N143="zákl. prenesená",J143,0)</f>
        <v>0</v>
      </c>
      <c r="BH143" s="200">
        <f>IF(N143="zníž. prenesená",J143,0)</f>
        <v>0</v>
      </c>
      <c r="BI143" s="200">
        <f>IF(N143="nulová",J143,0)</f>
        <v>0</v>
      </c>
      <c r="BJ143" s="16" t="s">
        <v>89</v>
      </c>
      <c r="BK143" s="200">
        <f>ROUND(I143*H143,2)</f>
        <v>0</v>
      </c>
      <c r="BL143" s="16" t="s">
        <v>166</v>
      </c>
      <c r="BM143" s="199" t="s">
        <v>7</v>
      </c>
    </row>
    <row r="144" s="2" customFormat="1" ht="24.15" customHeight="1">
      <c r="A144" s="35"/>
      <c r="B144" s="186"/>
      <c r="C144" s="201" t="s">
        <v>190</v>
      </c>
      <c r="D144" s="201" t="s">
        <v>155</v>
      </c>
      <c r="E144" s="202" t="s">
        <v>536</v>
      </c>
      <c r="F144" s="203" t="s">
        <v>537</v>
      </c>
      <c r="G144" s="204" t="s">
        <v>153</v>
      </c>
      <c r="H144" s="205">
        <v>2</v>
      </c>
      <c r="I144" s="206"/>
      <c r="J144" s="207">
        <f>ROUND(I144*H144,2)</f>
        <v>0</v>
      </c>
      <c r="K144" s="208"/>
      <c r="L144" s="209"/>
      <c r="M144" s="210" t="s">
        <v>1</v>
      </c>
      <c r="N144" s="211" t="s">
        <v>42</v>
      </c>
      <c r="O144" s="79"/>
      <c r="P144" s="197">
        <f>O144*H144</f>
        <v>0</v>
      </c>
      <c r="Q144" s="197">
        <v>0</v>
      </c>
      <c r="R144" s="197">
        <f>Q144*H144</f>
        <v>0</v>
      </c>
      <c r="S144" s="197">
        <v>0</v>
      </c>
      <c r="T144" s="198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9" t="s">
        <v>170</v>
      </c>
      <c r="AT144" s="199" t="s">
        <v>155</v>
      </c>
      <c r="AU144" s="199" t="s">
        <v>89</v>
      </c>
      <c r="AY144" s="16" t="s">
        <v>148</v>
      </c>
      <c r="BE144" s="200">
        <f>IF(N144="základná",J144,0)</f>
        <v>0</v>
      </c>
      <c r="BF144" s="200">
        <f>IF(N144="znížená",J144,0)</f>
        <v>0</v>
      </c>
      <c r="BG144" s="200">
        <f>IF(N144="zákl. prenesená",J144,0)</f>
        <v>0</v>
      </c>
      <c r="BH144" s="200">
        <f>IF(N144="zníž. prenesená",J144,0)</f>
        <v>0</v>
      </c>
      <c r="BI144" s="200">
        <f>IF(N144="nulová",J144,0)</f>
        <v>0</v>
      </c>
      <c r="BJ144" s="16" t="s">
        <v>89</v>
      </c>
      <c r="BK144" s="200">
        <f>ROUND(I144*H144,2)</f>
        <v>0</v>
      </c>
      <c r="BL144" s="16" t="s">
        <v>166</v>
      </c>
      <c r="BM144" s="199" t="s">
        <v>193</v>
      </c>
    </row>
    <row r="145" s="2" customFormat="1" ht="24.15" customHeight="1">
      <c r="A145" s="35"/>
      <c r="B145" s="186"/>
      <c r="C145" s="201" t="s">
        <v>177</v>
      </c>
      <c r="D145" s="201" t="s">
        <v>155</v>
      </c>
      <c r="E145" s="202" t="s">
        <v>538</v>
      </c>
      <c r="F145" s="203" t="s">
        <v>539</v>
      </c>
      <c r="G145" s="204" t="s">
        <v>153</v>
      </c>
      <c r="H145" s="205">
        <v>2</v>
      </c>
      <c r="I145" s="206"/>
      <c r="J145" s="207">
        <f>ROUND(I145*H145,2)</f>
        <v>0</v>
      </c>
      <c r="K145" s="208"/>
      <c r="L145" s="209"/>
      <c r="M145" s="210" t="s">
        <v>1</v>
      </c>
      <c r="N145" s="211" t="s">
        <v>42</v>
      </c>
      <c r="O145" s="79"/>
      <c r="P145" s="197">
        <f>O145*H145</f>
        <v>0</v>
      </c>
      <c r="Q145" s="197">
        <v>0</v>
      </c>
      <c r="R145" s="197">
        <f>Q145*H145</f>
        <v>0</v>
      </c>
      <c r="S145" s="197">
        <v>0</v>
      </c>
      <c r="T145" s="198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9" t="s">
        <v>170</v>
      </c>
      <c r="AT145" s="199" t="s">
        <v>155</v>
      </c>
      <c r="AU145" s="199" t="s">
        <v>89</v>
      </c>
      <c r="AY145" s="16" t="s">
        <v>148</v>
      </c>
      <c r="BE145" s="200">
        <f>IF(N145="základná",J145,0)</f>
        <v>0</v>
      </c>
      <c r="BF145" s="200">
        <f>IF(N145="znížená",J145,0)</f>
        <v>0</v>
      </c>
      <c r="BG145" s="200">
        <f>IF(N145="zákl. prenesená",J145,0)</f>
        <v>0</v>
      </c>
      <c r="BH145" s="200">
        <f>IF(N145="zníž. prenesená",J145,0)</f>
        <v>0</v>
      </c>
      <c r="BI145" s="200">
        <f>IF(N145="nulová",J145,0)</f>
        <v>0</v>
      </c>
      <c r="BJ145" s="16" t="s">
        <v>89</v>
      </c>
      <c r="BK145" s="200">
        <f>ROUND(I145*H145,2)</f>
        <v>0</v>
      </c>
      <c r="BL145" s="16" t="s">
        <v>166</v>
      </c>
      <c r="BM145" s="199" t="s">
        <v>196</v>
      </c>
    </row>
    <row r="146" s="2" customFormat="1" ht="24.15" customHeight="1">
      <c r="A146" s="35"/>
      <c r="B146" s="186"/>
      <c r="C146" s="201" t="s">
        <v>197</v>
      </c>
      <c r="D146" s="201" t="s">
        <v>155</v>
      </c>
      <c r="E146" s="202" t="s">
        <v>540</v>
      </c>
      <c r="F146" s="203" t="s">
        <v>541</v>
      </c>
      <c r="G146" s="204" t="s">
        <v>153</v>
      </c>
      <c r="H146" s="205">
        <v>2</v>
      </c>
      <c r="I146" s="206"/>
      <c r="J146" s="207">
        <f>ROUND(I146*H146,2)</f>
        <v>0</v>
      </c>
      <c r="K146" s="208"/>
      <c r="L146" s="209"/>
      <c r="M146" s="210" t="s">
        <v>1</v>
      </c>
      <c r="N146" s="211" t="s">
        <v>42</v>
      </c>
      <c r="O146" s="79"/>
      <c r="P146" s="197">
        <f>O146*H146</f>
        <v>0</v>
      </c>
      <c r="Q146" s="197">
        <v>0</v>
      </c>
      <c r="R146" s="197">
        <f>Q146*H146</f>
        <v>0</v>
      </c>
      <c r="S146" s="197">
        <v>0</v>
      </c>
      <c r="T146" s="198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9" t="s">
        <v>170</v>
      </c>
      <c r="AT146" s="199" t="s">
        <v>155</v>
      </c>
      <c r="AU146" s="199" t="s">
        <v>89</v>
      </c>
      <c r="AY146" s="16" t="s">
        <v>148</v>
      </c>
      <c r="BE146" s="200">
        <f>IF(N146="základná",J146,0)</f>
        <v>0</v>
      </c>
      <c r="BF146" s="200">
        <f>IF(N146="znížená",J146,0)</f>
        <v>0</v>
      </c>
      <c r="BG146" s="200">
        <f>IF(N146="zákl. prenesená",J146,0)</f>
        <v>0</v>
      </c>
      <c r="BH146" s="200">
        <f>IF(N146="zníž. prenesená",J146,0)</f>
        <v>0</v>
      </c>
      <c r="BI146" s="200">
        <f>IF(N146="nulová",J146,0)</f>
        <v>0</v>
      </c>
      <c r="BJ146" s="16" t="s">
        <v>89</v>
      </c>
      <c r="BK146" s="200">
        <f>ROUND(I146*H146,2)</f>
        <v>0</v>
      </c>
      <c r="BL146" s="16" t="s">
        <v>166</v>
      </c>
      <c r="BM146" s="199" t="s">
        <v>200</v>
      </c>
    </row>
    <row r="147" s="2" customFormat="1" ht="24.15" customHeight="1">
      <c r="A147" s="35"/>
      <c r="B147" s="186"/>
      <c r="C147" s="201" t="s">
        <v>181</v>
      </c>
      <c r="D147" s="201" t="s">
        <v>155</v>
      </c>
      <c r="E147" s="202" t="s">
        <v>542</v>
      </c>
      <c r="F147" s="203" t="s">
        <v>543</v>
      </c>
      <c r="G147" s="204" t="s">
        <v>153</v>
      </c>
      <c r="H147" s="205">
        <v>2</v>
      </c>
      <c r="I147" s="206"/>
      <c r="J147" s="207">
        <f>ROUND(I147*H147,2)</f>
        <v>0</v>
      </c>
      <c r="K147" s="208"/>
      <c r="L147" s="209"/>
      <c r="M147" s="210" t="s">
        <v>1</v>
      </c>
      <c r="N147" s="211" t="s">
        <v>42</v>
      </c>
      <c r="O147" s="79"/>
      <c r="P147" s="197">
        <f>O147*H147</f>
        <v>0</v>
      </c>
      <c r="Q147" s="197">
        <v>0</v>
      </c>
      <c r="R147" s="197">
        <f>Q147*H147</f>
        <v>0</v>
      </c>
      <c r="S147" s="197">
        <v>0</v>
      </c>
      <c r="T147" s="198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9" t="s">
        <v>170</v>
      </c>
      <c r="AT147" s="199" t="s">
        <v>155</v>
      </c>
      <c r="AU147" s="199" t="s">
        <v>89</v>
      </c>
      <c r="AY147" s="16" t="s">
        <v>148</v>
      </c>
      <c r="BE147" s="200">
        <f>IF(N147="základná",J147,0)</f>
        <v>0</v>
      </c>
      <c r="BF147" s="200">
        <f>IF(N147="znížená",J147,0)</f>
        <v>0</v>
      </c>
      <c r="BG147" s="200">
        <f>IF(N147="zákl. prenesená",J147,0)</f>
        <v>0</v>
      </c>
      <c r="BH147" s="200">
        <f>IF(N147="zníž. prenesená",J147,0)</f>
        <v>0</v>
      </c>
      <c r="BI147" s="200">
        <f>IF(N147="nulová",J147,0)</f>
        <v>0</v>
      </c>
      <c r="BJ147" s="16" t="s">
        <v>89</v>
      </c>
      <c r="BK147" s="200">
        <f>ROUND(I147*H147,2)</f>
        <v>0</v>
      </c>
      <c r="BL147" s="16" t="s">
        <v>166</v>
      </c>
      <c r="BM147" s="199" t="s">
        <v>203</v>
      </c>
    </row>
    <row r="148" s="2" customFormat="1" ht="24.15" customHeight="1">
      <c r="A148" s="35"/>
      <c r="B148" s="186"/>
      <c r="C148" s="201" t="s">
        <v>204</v>
      </c>
      <c r="D148" s="201" t="s">
        <v>155</v>
      </c>
      <c r="E148" s="202" t="s">
        <v>544</v>
      </c>
      <c r="F148" s="203" t="s">
        <v>545</v>
      </c>
      <c r="G148" s="204" t="s">
        <v>153</v>
      </c>
      <c r="H148" s="205">
        <v>1</v>
      </c>
      <c r="I148" s="206"/>
      <c r="J148" s="207">
        <f>ROUND(I148*H148,2)</f>
        <v>0</v>
      </c>
      <c r="K148" s="208"/>
      <c r="L148" s="209"/>
      <c r="M148" s="210" t="s">
        <v>1</v>
      </c>
      <c r="N148" s="211" t="s">
        <v>42</v>
      </c>
      <c r="O148" s="79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9" t="s">
        <v>170</v>
      </c>
      <c r="AT148" s="199" t="s">
        <v>155</v>
      </c>
      <c r="AU148" s="199" t="s">
        <v>89</v>
      </c>
      <c r="AY148" s="16" t="s">
        <v>148</v>
      </c>
      <c r="BE148" s="200">
        <f>IF(N148="základná",J148,0)</f>
        <v>0</v>
      </c>
      <c r="BF148" s="200">
        <f>IF(N148="znížená",J148,0)</f>
        <v>0</v>
      </c>
      <c r="BG148" s="200">
        <f>IF(N148="zákl. prenesená",J148,0)</f>
        <v>0</v>
      </c>
      <c r="BH148" s="200">
        <f>IF(N148="zníž. prenesená",J148,0)</f>
        <v>0</v>
      </c>
      <c r="BI148" s="200">
        <f>IF(N148="nulová",J148,0)</f>
        <v>0</v>
      </c>
      <c r="BJ148" s="16" t="s">
        <v>89</v>
      </c>
      <c r="BK148" s="200">
        <f>ROUND(I148*H148,2)</f>
        <v>0</v>
      </c>
      <c r="BL148" s="16" t="s">
        <v>166</v>
      </c>
      <c r="BM148" s="199" t="s">
        <v>207</v>
      </c>
    </row>
    <row r="149" s="2" customFormat="1" ht="24.15" customHeight="1">
      <c r="A149" s="35"/>
      <c r="B149" s="186"/>
      <c r="C149" s="201" t="s">
        <v>166</v>
      </c>
      <c r="D149" s="201" t="s">
        <v>155</v>
      </c>
      <c r="E149" s="202" t="s">
        <v>546</v>
      </c>
      <c r="F149" s="203" t="s">
        <v>547</v>
      </c>
      <c r="G149" s="204" t="s">
        <v>153</v>
      </c>
      <c r="H149" s="205">
        <v>1</v>
      </c>
      <c r="I149" s="206"/>
      <c r="J149" s="207">
        <f>ROUND(I149*H149,2)</f>
        <v>0</v>
      </c>
      <c r="K149" s="208"/>
      <c r="L149" s="209"/>
      <c r="M149" s="210" t="s">
        <v>1</v>
      </c>
      <c r="N149" s="211" t="s">
        <v>42</v>
      </c>
      <c r="O149" s="79"/>
      <c r="P149" s="197">
        <f>O149*H149</f>
        <v>0</v>
      </c>
      <c r="Q149" s="197">
        <v>0</v>
      </c>
      <c r="R149" s="197">
        <f>Q149*H149</f>
        <v>0</v>
      </c>
      <c r="S149" s="197">
        <v>0</v>
      </c>
      <c r="T149" s="198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9" t="s">
        <v>170</v>
      </c>
      <c r="AT149" s="199" t="s">
        <v>155</v>
      </c>
      <c r="AU149" s="199" t="s">
        <v>89</v>
      </c>
      <c r="AY149" s="16" t="s">
        <v>148</v>
      </c>
      <c r="BE149" s="200">
        <f>IF(N149="základná",J149,0)</f>
        <v>0</v>
      </c>
      <c r="BF149" s="200">
        <f>IF(N149="znížená",J149,0)</f>
        <v>0</v>
      </c>
      <c r="BG149" s="200">
        <f>IF(N149="zákl. prenesená",J149,0)</f>
        <v>0</v>
      </c>
      <c r="BH149" s="200">
        <f>IF(N149="zníž. prenesená",J149,0)</f>
        <v>0</v>
      </c>
      <c r="BI149" s="200">
        <f>IF(N149="nulová",J149,0)</f>
        <v>0</v>
      </c>
      <c r="BJ149" s="16" t="s">
        <v>89</v>
      </c>
      <c r="BK149" s="200">
        <f>ROUND(I149*H149,2)</f>
        <v>0</v>
      </c>
      <c r="BL149" s="16" t="s">
        <v>166</v>
      </c>
      <c r="BM149" s="199" t="s">
        <v>170</v>
      </c>
    </row>
    <row r="150" s="2" customFormat="1" ht="24.15" customHeight="1">
      <c r="A150" s="35"/>
      <c r="B150" s="186"/>
      <c r="C150" s="201" t="s">
        <v>210</v>
      </c>
      <c r="D150" s="201" t="s">
        <v>155</v>
      </c>
      <c r="E150" s="202" t="s">
        <v>548</v>
      </c>
      <c r="F150" s="203" t="s">
        <v>549</v>
      </c>
      <c r="G150" s="204" t="s">
        <v>153</v>
      </c>
      <c r="H150" s="205">
        <v>1</v>
      </c>
      <c r="I150" s="206"/>
      <c r="J150" s="207">
        <f>ROUND(I150*H150,2)</f>
        <v>0</v>
      </c>
      <c r="K150" s="208"/>
      <c r="L150" s="209"/>
      <c r="M150" s="210" t="s">
        <v>1</v>
      </c>
      <c r="N150" s="211" t="s">
        <v>42</v>
      </c>
      <c r="O150" s="79"/>
      <c r="P150" s="197">
        <f>O150*H150</f>
        <v>0</v>
      </c>
      <c r="Q150" s="197">
        <v>0</v>
      </c>
      <c r="R150" s="197">
        <f>Q150*H150</f>
        <v>0</v>
      </c>
      <c r="S150" s="197">
        <v>0</v>
      </c>
      <c r="T150" s="198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9" t="s">
        <v>170</v>
      </c>
      <c r="AT150" s="199" t="s">
        <v>155</v>
      </c>
      <c r="AU150" s="199" t="s">
        <v>89</v>
      </c>
      <c r="AY150" s="16" t="s">
        <v>148</v>
      </c>
      <c r="BE150" s="200">
        <f>IF(N150="základná",J150,0)</f>
        <v>0</v>
      </c>
      <c r="BF150" s="200">
        <f>IF(N150="znížená",J150,0)</f>
        <v>0</v>
      </c>
      <c r="BG150" s="200">
        <f>IF(N150="zákl. prenesená",J150,0)</f>
        <v>0</v>
      </c>
      <c r="BH150" s="200">
        <f>IF(N150="zníž. prenesená",J150,0)</f>
        <v>0</v>
      </c>
      <c r="BI150" s="200">
        <f>IF(N150="nulová",J150,0)</f>
        <v>0</v>
      </c>
      <c r="BJ150" s="16" t="s">
        <v>89</v>
      </c>
      <c r="BK150" s="200">
        <f>ROUND(I150*H150,2)</f>
        <v>0</v>
      </c>
      <c r="BL150" s="16" t="s">
        <v>166</v>
      </c>
      <c r="BM150" s="199" t="s">
        <v>213</v>
      </c>
    </row>
    <row r="151" s="2" customFormat="1" ht="24.15" customHeight="1">
      <c r="A151" s="35"/>
      <c r="B151" s="186"/>
      <c r="C151" s="187" t="s">
        <v>187</v>
      </c>
      <c r="D151" s="187" t="s">
        <v>150</v>
      </c>
      <c r="E151" s="188" t="s">
        <v>550</v>
      </c>
      <c r="F151" s="189" t="s">
        <v>551</v>
      </c>
      <c r="G151" s="190" t="s">
        <v>153</v>
      </c>
      <c r="H151" s="191">
        <v>1</v>
      </c>
      <c r="I151" s="192"/>
      <c r="J151" s="193">
        <f>ROUND(I151*H151,2)</f>
        <v>0</v>
      </c>
      <c r="K151" s="194"/>
      <c r="L151" s="36"/>
      <c r="M151" s="195" t="s">
        <v>1</v>
      </c>
      <c r="N151" s="196" t="s">
        <v>42</v>
      </c>
      <c r="O151" s="79"/>
      <c r="P151" s="197">
        <f>O151*H151</f>
        <v>0</v>
      </c>
      <c r="Q151" s="197">
        <v>0</v>
      </c>
      <c r="R151" s="197">
        <f>Q151*H151</f>
        <v>0</v>
      </c>
      <c r="S151" s="197">
        <v>0</v>
      </c>
      <c r="T151" s="198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9" t="s">
        <v>166</v>
      </c>
      <c r="AT151" s="199" t="s">
        <v>150</v>
      </c>
      <c r="AU151" s="199" t="s">
        <v>89</v>
      </c>
      <c r="AY151" s="16" t="s">
        <v>148</v>
      </c>
      <c r="BE151" s="200">
        <f>IF(N151="základná",J151,0)</f>
        <v>0</v>
      </c>
      <c r="BF151" s="200">
        <f>IF(N151="znížená",J151,0)</f>
        <v>0</v>
      </c>
      <c r="BG151" s="200">
        <f>IF(N151="zákl. prenesená",J151,0)</f>
        <v>0</v>
      </c>
      <c r="BH151" s="200">
        <f>IF(N151="zníž. prenesená",J151,0)</f>
        <v>0</v>
      </c>
      <c r="BI151" s="200">
        <f>IF(N151="nulová",J151,0)</f>
        <v>0</v>
      </c>
      <c r="BJ151" s="16" t="s">
        <v>89</v>
      </c>
      <c r="BK151" s="200">
        <f>ROUND(I151*H151,2)</f>
        <v>0</v>
      </c>
      <c r="BL151" s="16" t="s">
        <v>166</v>
      </c>
      <c r="BM151" s="199" t="s">
        <v>216</v>
      </c>
    </row>
    <row r="152" s="2" customFormat="1" ht="24.15" customHeight="1">
      <c r="A152" s="35"/>
      <c r="B152" s="186"/>
      <c r="C152" s="201" t="s">
        <v>217</v>
      </c>
      <c r="D152" s="201" t="s">
        <v>155</v>
      </c>
      <c r="E152" s="202" t="s">
        <v>552</v>
      </c>
      <c r="F152" s="203" t="s">
        <v>553</v>
      </c>
      <c r="G152" s="204" t="s">
        <v>153</v>
      </c>
      <c r="H152" s="205">
        <v>1</v>
      </c>
      <c r="I152" s="206"/>
      <c r="J152" s="207">
        <f>ROUND(I152*H152,2)</f>
        <v>0</v>
      </c>
      <c r="K152" s="208"/>
      <c r="L152" s="209"/>
      <c r="M152" s="210" t="s">
        <v>1</v>
      </c>
      <c r="N152" s="211" t="s">
        <v>42</v>
      </c>
      <c r="O152" s="79"/>
      <c r="P152" s="197">
        <f>O152*H152</f>
        <v>0</v>
      </c>
      <c r="Q152" s="197">
        <v>0</v>
      </c>
      <c r="R152" s="197">
        <f>Q152*H152</f>
        <v>0</v>
      </c>
      <c r="S152" s="197">
        <v>0</v>
      </c>
      <c r="T152" s="198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9" t="s">
        <v>170</v>
      </c>
      <c r="AT152" s="199" t="s">
        <v>155</v>
      </c>
      <c r="AU152" s="199" t="s">
        <v>89</v>
      </c>
      <c r="AY152" s="16" t="s">
        <v>148</v>
      </c>
      <c r="BE152" s="200">
        <f>IF(N152="základná",J152,0)</f>
        <v>0</v>
      </c>
      <c r="BF152" s="200">
        <f>IF(N152="znížená",J152,0)</f>
        <v>0</v>
      </c>
      <c r="BG152" s="200">
        <f>IF(N152="zákl. prenesená",J152,0)</f>
        <v>0</v>
      </c>
      <c r="BH152" s="200">
        <f>IF(N152="zníž. prenesená",J152,0)</f>
        <v>0</v>
      </c>
      <c r="BI152" s="200">
        <f>IF(N152="nulová",J152,0)</f>
        <v>0</v>
      </c>
      <c r="BJ152" s="16" t="s">
        <v>89</v>
      </c>
      <c r="BK152" s="200">
        <f>ROUND(I152*H152,2)</f>
        <v>0</v>
      </c>
      <c r="BL152" s="16" t="s">
        <v>166</v>
      </c>
      <c r="BM152" s="199" t="s">
        <v>220</v>
      </c>
    </row>
    <row r="153" s="2" customFormat="1" ht="24.15" customHeight="1">
      <c r="A153" s="35"/>
      <c r="B153" s="186"/>
      <c r="C153" s="201" t="s">
        <v>7</v>
      </c>
      <c r="D153" s="201" t="s">
        <v>155</v>
      </c>
      <c r="E153" s="202" t="s">
        <v>554</v>
      </c>
      <c r="F153" s="203" t="s">
        <v>555</v>
      </c>
      <c r="G153" s="204" t="s">
        <v>153</v>
      </c>
      <c r="H153" s="205">
        <v>2</v>
      </c>
      <c r="I153" s="206"/>
      <c r="J153" s="207">
        <f>ROUND(I153*H153,2)</f>
        <v>0</v>
      </c>
      <c r="K153" s="208"/>
      <c r="L153" s="209"/>
      <c r="M153" s="210" t="s">
        <v>1</v>
      </c>
      <c r="N153" s="211" t="s">
        <v>42</v>
      </c>
      <c r="O153" s="79"/>
      <c r="P153" s="197">
        <f>O153*H153</f>
        <v>0</v>
      </c>
      <c r="Q153" s="197">
        <v>0</v>
      </c>
      <c r="R153" s="197">
        <f>Q153*H153</f>
        <v>0</v>
      </c>
      <c r="S153" s="197">
        <v>0</v>
      </c>
      <c r="T153" s="198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9" t="s">
        <v>170</v>
      </c>
      <c r="AT153" s="199" t="s">
        <v>155</v>
      </c>
      <c r="AU153" s="199" t="s">
        <v>89</v>
      </c>
      <c r="AY153" s="16" t="s">
        <v>148</v>
      </c>
      <c r="BE153" s="200">
        <f>IF(N153="základná",J153,0)</f>
        <v>0</v>
      </c>
      <c r="BF153" s="200">
        <f>IF(N153="znížená",J153,0)</f>
        <v>0</v>
      </c>
      <c r="BG153" s="200">
        <f>IF(N153="zákl. prenesená",J153,0)</f>
        <v>0</v>
      </c>
      <c r="BH153" s="200">
        <f>IF(N153="zníž. prenesená",J153,0)</f>
        <v>0</v>
      </c>
      <c r="BI153" s="200">
        <f>IF(N153="nulová",J153,0)</f>
        <v>0</v>
      </c>
      <c r="BJ153" s="16" t="s">
        <v>89</v>
      </c>
      <c r="BK153" s="200">
        <f>ROUND(I153*H153,2)</f>
        <v>0</v>
      </c>
      <c r="BL153" s="16" t="s">
        <v>166</v>
      </c>
      <c r="BM153" s="199" t="s">
        <v>224</v>
      </c>
    </row>
    <row r="154" s="2" customFormat="1" ht="24.15" customHeight="1">
      <c r="A154" s="35"/>
      <c r="B154" s="186"/>
      <c r="C154" s="201" t="s">
        <v>227</v>
      </c>
      <c r="D154" s="201" t="s">
        <v>155</v>
      </c>
      <c r="E154" s="202" t="s">
        <v>556</v>
      </c>
      <c r="F154" s="203" t="s">
        <v>557</v>
      </c>
      <c r="G154" s="204" t="s">
        <v>153</v>
      </c>
      <c r="H154" s="205">
        <v>1</v>
      </c>
      <c r="I154" s="206"/>
      <c r="J154" s="207">
        <f>ROUND(I154*H154,2)</f>
        <v>0</v>
      </c>
      <c r="K154" s="208"/>
      <c r="L154" s="209"/>
      <c r="M154" s="210" t="s">
        <v>1</v>
      </c>
      <c r="N154" s="211" t="s">
        <v>42</v>
      </c>
      <c r="O154" s="79"/>
      <c r="P154" s="197">
        <f>O154*H154</f>
        <v>0</v>
      </c>
      <c r="Q154" s="197">
        <v>0</v>
      </c>
      <c r="R154" s="197">
        <f>Q154*H154</f>
        <v>0</v>
      </c>
      <c r="S154" s="197">
        <v>0</v>
      </c>
      <c r="T154" s="198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9" t="s">
        <v>170</v>
      </c>
      <c r="AT154" s="199" t="s">
        <v>155</v>
      </c>
      <c r="AU154" s="199" t="s">
        <v>89</v>
      </c>
      <c r="AY154" s="16" t="s">
        <v>148</v>
      </c>
      <c r="BE154" s="200">
        <f>IF(N154="základná",J154,0)</f>
        <v>0</v>
      </c>
      <c r="BF154" s="200">
        <f>IF(N154="znížená",J154,0)</f>
        <v>0</v>
      </c>
      <c r="BG154" s="200">
        <f>IF(N154="zákl. prenesená",J154,0)</f>
        <v>0</v>
      </c>
      <c r="BH154" s="200">
        <f>IF(N154="zníž. prenesená",J154,0)</f>
        <v>0</v>
      </c>
      <c r="BI154" s="200">
        <f>IF(N154="nulová",J154,0)</f>
        <v>0</v>
      </c>
      <c r="BJ154" s="16" t="s">
        <v>89</v>
      </c>
      <c r="BK154" s="200">
        <f>ROUND(I154*H154,2)</f>
        <v>0</v>
      </c>
      <c r="BL154" s="16" t="s">
        <v>166</v>
      </c>
      <c r="BM154" s="199" t="s">
        <v>230</v>
      </c>
    </row>
    <row r="155" s="2" customFormat="1" ht="44.25" customHeight="1">
      <c r="A155" s="35"/>
      <c r="B155" s="186"/>
      <c r="C155" s="201" t="s">
        <v>193</v>
      </c>
      <c r="D155" s="201" t="s">
        <v>155</v>
      </c>
      <c r="E155" s="202" t="s">
        <v>558</v>
      </c>
      <c r="F155" s="203" t="s">
        <v>559</v>
      </c>
      <c r="G155" s="204" t="s">
        <v>153</v>
      </c>
      <c r="H155" s="205">
        <v>1</v>
      </c>
      <c r="I155" s="206"/>
      <c r="J155" s="207">
        <f>ROUND(I155*H155,2)</f>
        <v>0</v>
      </c>
      <c r="K155" s="208"/>
      <c r="L155" s="209"/>
      <c r="M155" s="210" t="s">
        <v>1</v>
      </c>
      <c r="N155" s="211" t="s">
        <v>42</v>
      </c>
      <c r="O155" s="79"/>
      <c r="P155" s="197">
        <f>O155*H155</f>
        <v>0</v>
      </c>
      <c r="Q155" s="197">
        <v>0</v>
      </c>
      <c r="R155" s="197">
        <f>Q155*H155</f>
        <v>0</v>
      </c>
      <c r="S155" s="197">
        <v>0</v>
      </c>
      <c r="T155" s="198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9" t="s">
        <v>170</v>
      </c>
      <c r="AT155" s="199" t="s">
        <v>155</v>
      </c>
      <c r="AU155" s="199" t="s">
        <v>89</v>
      </c>
      <c r="AY155" s="16" t="s">
        <v>148</v>
      </c>
      <c r="BE155" s="200">
        <f>IF(N155="základná",J155,0)</f>
        <v>0</v>
      </c>
      <c r="BF155" s="200">
        <f>IF(N155="znížená",J155,0)</f>
        <v>0</v>
      </c>
      <c r="BG155" s="200">
        <f>IF(N155="zákl. prenesená",J155,0)</f>
        <v>0</v>
      </c>
      <c r="BH155" s="200">
        <f>IF(N155="zníž. prenesená",J155,0)</f>
        <v>0</v>
      </c>
      <c r="BI155" s="200">
        <f>IF(N155="nulová",J155,0)</f>
        <v>0</v>
      </c>
      <c r="BJ155" s="16" t="s">
        <v>89</v>
      </c>
      <c r="BK155" s="200">
        <f>ROUND(I155*H155,2)</f>
        <v>0</v>
      </c>
      <c r="BL155" s="16" t="s">
        <v>166</v>
      </c>
      <c r="BM155" s="199" t="s">
        <v>233</v>
      </c>
    </row>
    <row r="156" s="2" customFormat="1" ht="24.15" customHeight="1">
      <c r="A156" s="35"/>
      <c r="B156" s="186"/>
      <c r="C156" s="201" t="s">
        <v>234</v>
      </c>
      <c r="D156" s="201" t="s">
        <v>155</v>
      </c>
      <c r="E156" s="202" t="s">
        <v>544</v>
      </c>
      <c r="F156" s="203" t="s">
        <v>545</v>
      </c>
      <c r="G156" s="204" t="s">
        <v>153</v>
      </c>
      <c r="H156" s="205">
        <v>1</v>
      </c>
      <c r="I156" s="206"/>
      <c r="J156" s="207">
        <f>ROUND(I156*H156,2)</f>
        <v>0</v>
      </c>
      <c r="K156" s="208"/>
      <c r="L156" s="209"/>
      <c r="M156" s="210" t="s">
        <v>1</v>
      </c>
      <c r="N156" s="211" t="s">
        <v>42</v>
      </c>
      <c r="O156" s="79"/>
      <c r="P156" s="197">
        <f>O156*H156</f>
        <v>0</v>
      </c>
      <c r="Q156" s="197">
        <v>0</v>
      </c>
      <c r="R156" s="197">
        <f>Q156*H156</f>
        <v>0</v>
      </c>
      <c r="S156" s="197">
        <v>0</v>
      </c>
      <c r="T156" s="198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9" t="s">
        <v>170</v>
      </c>
      <c r="AT156" s="199" t="s">
        <v>155</v>
      </c>
      <c r="AU156" s="199" t="s">
        <v>89</v>
      </c>
      <c r="AY156" s="16" t="s">
        <v>148</v>
      </c>
      <c r="BE156" s="200">
        <f>IF(N156="základná",J156,0)</f>
        <v>0</v>
      </c>
      <c r="BF156" s="200">
        <f>IF(N156="znížená",J156,0)</f>
        <v>0</v>
      </c>
      <c r="BG156" s="200">
        <f>IF(N156="zákl. prenesená",J156,0)</f>
        <v>0</v>
      </c>
      <c r="BH156" s="200">
        <f>IF(N156="zníž. prenesená",J156,0)</f>
        <v>0</v>
      </c>
      <c r="BI156" s="200">
        <f>IF(N156="nulová",J156,0)</f>
        <v>0</v>
      </c>
      <c r="BJ156" s="16" t="s">
        <v>89</v>
      </c>
      <c r="BK156" s="200">
        <f>ROUND(I156*H156,2)</f>
        <v>0</v>
      </c>
      <c r="BL156" s="16" t="s">
        <v>166</v>
      </c>
      <c r="BM156" s="199" t="s">
        <v>237</v>
      </c>
    </row>
    <row r="157" s="2" customFormat="1" ht="16.5" customHeight="1">
      <c r="A157" s="35"/>
      <c r="B157" s="186"/>
      <c r="C157" s="187" t="s">
        <v>196</v>
      </c>
      <c r="D157" s="187" t="s">
        <v>150</v>
      </c>
      <c r="E157" s="188" t="s">
        <v>560</v>
      </c>
      <c r="F157" s="189" t="s">
        <v>561</v>
      </c>
      <c r="G157" s="190" t="s">
        <v>153</v>
      </c>
      <c r="H157" s="191">
        <v>1</v>
      </c>
      <c r="I157" s="192"/>
      <c r="J157" s="193">
        <f>ROUND(I157*H157,2)</f>
        <v>0</v>
      </c>
      <c r="K157" s="194"/>
      <c r="L157" s="36"/>
      <c r="M157" s="195" t="s">
        <v>1</v>
      </c>
      <c r="N157" s="196" t="s">
        <v>42</v>
      </c>
      <c r="O157" s="79"/>
      <c r="P157" s="197">
        <f>O157*H157</f>
        <v>0</v>
      </c>
      <c r="Q157" s="197">
        <v>0</v>
      </c>
      <c r="R157" s="197">
        <f>Q157*H157</f>
        <v>0</v>
      </c>
      <c r="S157" s="197">
        <v>0</v>
      </c>
      <c r="T157" s="198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9" t="s">
        <v>166</v>
      </c>
      <c r="AT157" s="199" t="s">
        <v>150</v>
      </c>
      <c r="AU157" s="199" t="s">
        <v>89</v>
      </c>
      <c r="AY157" s="16" t="s">
        <v>148</v>
      </c>
      <c r="BE157" s="200">
        <f>IF(N157="základná",J157,0)</f>
        <v>0</v>
      </c>
      <c r="BF157" s="200">
        <f>IF(N157="znížená",J157,0)</f>
        <v>0</v>
      </c>
      <c r="BG157" s="200">
        <f>IF(N157="zákl. prenesená",J157,0)</f>
        <v>0</v>
      </c>
      <c r="BH157" s="200">
        <f>IF(N157="zníž. prenesená",J157,0)</f>
        <v>0</v>
      </c>
      <c r="BI157" s="200">
        <f>IF(N157="nulová",J157,0)</f>
        <v>0</v>
      </c>
      <c r="BJ157" s="16" t="s">
        <v>89</v>
      </c>
      <c r="BK157" s="200">
        <f>ROUND(I157*H157,2)</f>
        <v>0</v>
      </c>
      <c r="BL157" s="16" t="s">
        <v>166</v>
      </c>
      <c r="BM157" s="199" t="s">
        <v>240</v>
      </c>
    </row>
    <row r="158" s="2" customFormat="1" ht="24.15" customHeight="1">
      <c r="A158" s="35"/>
      <c r="B158" s="186"/>
      <c r="C158" s="201" t="s">
        <v>241</v>
      </c>
      <c r="D158" s="201" t="s">
        <v>155</v>
      </c>
      <c r="E158" s="202" t="s">
        <v>562</v>
      </c>
      <c r="F158" s="203" t="s">
        <v>563</v>
      </c>
      <c r="G158" s="204" t="s">
        <v>153</v>
      </c>
      <c r="H158" s="205">
        <v>1</v>
      </c>
      <c r="I158" s="206"/>
      <c r="J158" s="207">
        <f>ROUND(I158*H158,2)</f>
        <v>0</v>
      </c>
      <c r="K158" s="208"/>
      <c r="L158" s="209"/>
      <c r="M158" s="210" t="s">
        <v>1</v>
      </c>
      <c r="N158" s="211" t="s">
        <v>42</v>
      </c>
      <c r="O158" s="79"/>
      <c r="P158" s="197">
        <f>O158*H158</f>
        <v>0</v>
      </c>
      <c r="Q158" s="197">
        <v>0</v>
      </c>
      <c r="R158" s="197">
        <f>Q158*H158</f>
        <v>0</v>
      </c>
      <c r="S158" s="197">
        <v>0</v>
      </c>
      <c r="T158" s="198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9" t="s">
        <v>170</v>
      </c>
      <c r="AT158" s="199" t="s">
        <v>155</v>
      </c>
      <c r="AU158" s="199" t="s">
        <v>89</v>
      </c>
      <c r="AY158" s="16" t="s">
        <v>148</v>
      </c>
      <c r="BE158" s="200">
        <f>IF(N158="základná",J158,0)</f>
        <v>0</v>
      </c>
      <c r="BF158" s="200">
        <f>IF(N158="znížená",J158,0)</f>
        <v>0</v>
      </c>
      <c r="BG158" s="200">
        <f>IF(N158="zákl. prenesená",J158,0)</f>
        <v>0</v>
      </c>
      <c r="BH158" s="200">
        <f>IF(N158="zníž. prenesená",J158,0)</f>
        <v>0</v>
      </c>
      <c r="BI158" s="200">
        <f>IF(N158="nulová",J158,0)</f>
        <v>0</v>
      </c>
      <c r="BJ158" s="16" t="s">
        <v>89</v>
      </c>
      <c r="BK158" s="200">
        <f>ROUND(I158*H158,2)</f>
        <v>0</v>
      </c>
      <c r="BL158" s="16" t="s">
        <v>166</v>
      </c>
      <c r="BM158" s="199" t="s">
        <v>244</v>
      </c>
    </row>
    <row r="159" s="2" customFormat="1" ht="37.8" customHeight="1">
      <c r="A159" s="35"/>
      <c r="B159" s="186"/>
      <c r="C159" s="187" t="s">
        <v>200</v>
      </c>
      <c r="D159" s="187" t="s">
        <v>150</v>
      </c>
      <c r="E159" s="188" t="s">
        <v>564</v>
      </c>
      <c r="F159" s="189" t="s">
        <v>565</v>
      </c>
      <c r="G159" s="190" t="s">
        <v>153</v>
      </c>
      <c r="H159" s="191">
        <v>1</v>
      </c>
      <c r="I159" s="192"/>
      <c r="J159" s="193">
        <f>ROUND(I159*H159,2)</f>
        <v>0</v>
      </c>
      <c r="K159" s="194"/>
      <c r="L159" s="36"/>
      <c r="M159" s="195" t="s">
        <v>1</v>
      </c>
      <c r="N159" s="196" t="s">
        <v>42</v>
      </c>
      <c r="O159" s="79"/>
      <c r="P159" s="197">
        <f>O159*H159</f>
        <v>0</v>
      </c>
      <c r="Q159" s="197">
        <v>0</v>
      </c>
      <c r="R159" s="197">
        <f>Q159*H159</f>
        <v>0</v>
      </c>
      <c r="S159" s="197">
        <v>0</v>
      </c>
      <c r="T159" s="198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9" t="s">
        <v>166</v>
      </c>
      <c r="AT159" s="199" t="s">
        <v>150</v>
      </c>
      <c r="AU159" s="199" t="s">
        <v>89</v>
      </c>
      <c r="AY159" s="16" t="s">
        <v>148</v>
      </c>
      <c r="BE159" s="200">
        <f>IF(N159="základná",J159,0)</f>
        <v>0</v>
      </c>
      <c r="BF159" s="200">
        <f>IF(N159="znížená",J159,0)</f>
        <v>0</v>
      </c>
      <c r="BG159" s="200">
        <f>IF(N159="zákl. prenesená",J159,0)</f>
        <v>0</v>
      </c>
      <c r="BH159" s="200">
        <f>IF(N159="zníž. prenesená",J159,0)</f>
        <v>0</v>
      </c>
      <c r="BI159" s="200">
        <f>IF(N159="nulová",J159,0)</f>
        <v>0</v>
      </c>
      <c r="BJ159" s="16" t="s">
        <v>89</v>
      </c>
      <c r="BK159" s="200">
        <f>ROUND(I159*H159,2)</f>
        <v>0</v>
      </c>
      <c r="BL159" s="16" t="s">
        <v>166</v>
      </c>
      <c r="BM159" s="199" t="s">
        <v>247</v>
      </c>
    </row>
    <row r="160" s="2" customFormat="1" ht="16.5" customHeight="1">
      <c r="A160" s="35"/>
      <c r="B160" s="186"/>
      <c r="C160" s="187" t="s">
        <v>248</v>
      </c>
      <c r="D160" s="187" t="s">
        <v>150</v>
      </c>
      <c r="E160" s="188" t="s">
        <v>566</v>
      </c>
      <c r="F160" s="189" t="s">
        <v>567</v>
      </c>
      <c r="G160" s="190" t="s">
        <v>153</v>
      </c>
      <c r="H160" s="191">
        <v>2</v>
      </c>
      <c r="I160" s="192"/>
      <c r="J160" s="193">
        <f>ROUND(I160*H160,2)</f>
        <v>0</v>
      </c>
      <c r="K160" s="194"/>
      <c r="L160" s="36"/>
      <c r="M160" s="195" t="s">
        <v>1</v>
      </c>
      <c r="N160" s="196" t="s">
        <v>42</v>
      </c>
      <c r="O160" s="79"/>
      <c r="P160" s="197">
        <f>O160*H160</f>
        <v>0</v>
      </c>
      <c r="Q160" s="197">
        <v>0</v>
      </c>
      <c r="R160" s="197">
        <f>Q160*H160</f>
        <v>0</v>
      </c>
      <c r="S160" s="197">
        <v>0</v>
      </c>
      <c r="T160" s="198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9" t="s">
        <v>166</v>
      </c>
      <c r="AT160" s="199" t="s">
        <v>150</v>
      </c>
      <c r="AU160" s="199" t="s">
        <v>89</v>
      </c>
      <c r="AY160" s="16" t="s">
        <v>148</v>
      </c>
      <c r="BE160" s="200">
        <f>IF(N160="základná",J160,0)</f>
        <v>0</v>
      </c>
      <c r="BF160" s="200">
        <f>IF(N160="znížená",J160,0)</f>
        <v>0</v>
      </c>
      <c r="BG160" s="200">
        <f>IF(N160="zákl. prenesená",J160,0)</f>
        <v>0</v>
      </c>
      <c r="BH160" s="200">
        <f>IF(N160="zníž. prenesená",J160,0)</f>
        <v>0</v>
      </c>
      <c r="BI160" s="200">
        <f>IF(N160="nulová",J160,0)</f>
        <v>0</v>
      </c>
      <c r="BJ160" s="16" t="s">
        <v>89</v>
      </c>
      <c r="BK160" s="200">
        <f>ROUND(I160*H160,2)</f>
        <v>0</v>
      </c>
      <c r="BL160" s="16" t="s">
        <v>166</v>
      </c>
      <c r="BM160" s="199" t="s">
        <v>251</v>
      </c>
    </row>
    <row r="161" s="2" customFormat="1" ht="24.15" customHeight="1">
      <c r="A161" s="35"/>
      <c r="B161" s="186"/>
      <c r="C161" s="201" t="s">
        <v>203</v>
      </c>
      <c r="D161" s="201" t="s">
        <v>155</v>
      </c>
      <c r="E161" s="202" t="s">
        <v>568</v>
      </c>
      <c r="F161" s="203" t="s">
        <v>569</v>
      </c>
      <c r="G161" s="204" t="s">
        <v>153</v>
      </c>
      <c r="H161" s="205">
        <v>1</v>
      </c>
      <c r="I161" s="206"/>
      <c r="J161" s="207">
        <f>ROUND(I161*H161,2)</f>
        <v>0</v>
      </c>
      <c r="K161" s="208"/>
      <c r="L161" s="209"/>
      <c r="M161" s="210" t="s">
        <v>1</v>
      </c>
      <c r="N161" s="211" t="s">
        <v>42</v>
      </c>
      <c r="O161" s="79"/>
      <c r="P161" s="197">
        <f>O161*H161</f>
        <v>0</v>
      </c>
      <c r="Q161" s="197">
        <v>0</v>
      </c>
      <c r="R161" s="197">
        <f>Q161*H161</f>
        <v>0</v>
      </c>
      <c r="S161" s="197">
        <v>0</v>
      </c>
      <c r="T161" s="198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9" t="s">
        <v>170</v>
      </c>
      <c r="AT161" s="199" t="s">
        <v>155</v>
      </c>
      <c r="AU161" s="199" t="s">
        <v>89</v>
      </c>
      <c r="AY161" s="16" t="s">
        <v>148</v>
      </c>
      <c r="BE161" s="200">
        <f>IF(N161="základná",J161,0)</f>
        <v>0</v>
      </c>
      <c r="BF161" s="200">
        <f>IF(N161="znížená",J161,0)</f>
        <v>0</v>
      </c>
      <c r="BG161" s="200">
        <f>IF(N161="zákl. prenesená",J161,0)</f>
        <v>0</v>
      </c>
      <c r="BH161" s="200">
        <f>IF(N161="zníž. prenesená",J161,0)</f>
        <v>0</v>
      </c>
      <c r="BI161" s="200">
        <f>IF(N161="nulová",J161,0)</f>
        <v>0</v>
      </c>
      <c r="BJ161" s="16" t="s">
        <v>89</v>
      </c>
      <c r="BK161" s="200">
        <f>ROUND(I161*H161,2)</f>
        <v>0</v>
      </c>
      <c r="BL161" s="16" t="s">
        <v>166</v>
      </c>
      <c r="BM161" s="199" t="s">
        <v>254</v>
      </c>
    </row>
    <row r="162" s="2" customFormat="1" ht="24.15" customHeight="1">
      <c r="A162" s="35"/>
      <c r="B162" s="186"/>
      <c r="C162" s="201" t="s">
        <v>255</v>
      </c>
      <c r="D162" s="201" t="s">
        <v>155</v>
      </c>
      <c r="E162" s="202" t="s">
        <v>570</v>
      </c>
      <c r="F162" s="203" t="s">
        <v>571</v>
      </c>
      <c r="G162" s="204" t="s">
        <v>153</v>
      </c>
      <c r="H162" s="205">
        <v>1</v>
      </c>
      <c r="I162" s="206"/>
      <c r="J162" s="207">
        <f>ROUND(I162*H162,2)</f>
        <v>0</v>
      </c>
      <c r="K162" s="208"/>
      <c r="L162" s="209"/>
      <c r="M162" s="210" t="s">
        <v>1</v>
      </c>
      <c r="N162" s="211" t="s">
        <v>42</v>
      </c>
      <c r="O162" s="79"/>
      <c r="P162" s="197">
        <f>O162*H162</f>
        <v>0</v>
      </c>
      <c r="Q162" s="197">
        <v>0</v>
      </c>
      <c r="R162" s="197">
        <f>Q162*H162</f>
        <v>0</v>
      </c>
      <c r="S162" s="197">
        <v>0</v>
      </c>
      <c r="T162" s="198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9" t="s">
        <v>170</v>
      </c>
      <c r="AT162" s="199" t="s">
        <v>155</v>
      </c>
      <c r="AU162" s="199" t="s">
        <v>89</v>
      </c>
      <c r="AY162" s="16" t="s">
        <v>148</v>
      </c>
      <c r="BE162" s="200">
        <f>IF(N162="základná",J162,0)</f>
        <v>0</v>
      </c>
      <c r="BF162" s="200">
        <f>IF(N162="znížená",J162,0)</f>
        <v>0</v>
      </c>
      <c r="BG162" s="200">
        <f>IF(N162="zákl. prenesená",J162,0)</f>
        <v>0</v>
      </c>
      <c r="BH162" s="200">
        <f>IF(N162="zníž. prenesená",J162,0)</f>
        <v>0</v>
      </c>
      <c r="BI162" s="200">
        <f>IF(N162="nulová",J162,0)</f>
        <v>0</v>
      </c>
      <c r="BJ162" s="16" t="s">
        <v>89</v>
      </c>
      <c r="BK162" s="200">
        <f>ROUND(I162*H162,2)</f>
        <v>0</v>
      </c>
      <c r="BL162" s="16" t="s">
        <v>166</v>
      </c>
      <c r="BM162" s="199" t="s">
        <v>258</v>
      </c>
    </row>
    <row r="163" s="2" customFormat="1" ht="24.15" customHeight="1">
      <c r="A163" s="35"/>
      <c r="B163" s="186"/>
      <c r="C163" s="201" t="s">
        <v>207</v>
      </c>
      <c r="D163" s="201" t="s">
        <v>155</v>
      </c>
      <c r="E163" s="202" t="s">
        <v>572</v>
      </c>
      <c r="F163" s="203" t="s">
        <v>573</v>
      </c>
      <c r="G163" s="204" t="s">
        <v>153</v>
      </c>
      <c r="H163" s="205">
        <v>2</v>
      </c>
      <c r="I163" s="206"/>
      <c r="J163" s="207">
        <f>ROUND(I163*H163,2)</f>
        <v>0</v>
      </c>
      <c r="K163" s="208"/>
      <c r="L163" s="209"/>
      <c r="M163" s="210" t="s">
        <v>1</v>
      </c>
      <c r="N163" s="211" t="s">
        <v>42</v>
      </c>
      <c r="O163" s="79"/>
      <c r="P163" s="197">
        <f>O163*H163</f>
        <v>0</v>
      </c>
      <c r="Q163" s="197">
        <v>0</v>
      </c>
      <c r="R163" s="197">
        <f>Q163*H163</f>
        <v>0</v>
      </c>
      <c r="S163" s="197">
        <v>0</v>
      </c>
      <c r="T163" s="198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9" t="s">
        <v>170</v>
      </c>
      <c r="AT163" s="199" t="s">
        <v>155</v>
      </c>
      <c r="AU163" s="199" t="s">
        <v>89</v>
      </c>
      <c r="AY163" s="16" t="s">
        <v>148</v>
      </c>
      <c r="BE163" s="200">
        <f>IF(N163="základná",J163,0)</f>
        <v>0</v>
      </c>
      <c r="BF163" s="200">
        <f>IF(N163="znížená",J163,0)</f>
        <v>0</v>
      </c>
      <c r="BG163" s="200">
        <f>IF(N163="zákl. prenesená",J163,0)</f>
        <v>0</v>
      </c>
      <c r="BH163" s="200">
        <f>IF(N163="zníž. prenesená",J163,0)</f>
        <v>0</v>
      </c>
      <c r="BI163" s="200">
        <f>IF(N163="nulová",J163,0)</f>
        <v>0</v>
      </c>
      <c r="BJ163" s="16" t="s">
        <v>89</v>
      </c>
      <c r="BK163" s="200">
        <f>ROUND(I163*H163,2)</f>
        <v>0</v>
      </c>
      <c r="BL163" s="16" t="s">
        <v>166</v>
      </c>
      <c r="BM163" s="199" t="s">
        <v>261</v>
      </c>
    </row>
    <row r="164" s="2" customFormat="1" ht="24.15" customHeight="1">
      <c r="A164" s="35"/>
      <c r="B164" s="186"/>
      <c r="C164" s="187" t="s">
        <v>262</v>
      </c>
      <c r="D164" s="187" t="s">
        <v>150</v>
      </c>
      <c r="E164" s="188" t="s">
        <v>574</v>
      </c>
      <c r="F164" s="189" t="s">
        <v>575</v>
      </c>
      <c r="G164" s="190" t="s">
        <v>153</v>
      </c>
      <c r="H164" s="191">
        <v>1</v>
      </c>
      <c r="I164" s="192"/>
      <c r="J164" s="193">
        <f>ROUND(I164*H164,2)</f>
        <v>0</v>
      </c>
      <c r="K164" s="194"/>
      <c r="L164" s="36"/>
      <c r="M164" s="195" t="s">
        <v>1</v>
      </c>
      <c r="N164" s="196" t="s">
        <v>42</v>
      </c>
      <c r="O164" s="79"/>
      <c r="P164" s="197">
        <f>O164*H164</f>
        <v>0</v>
      </c>
      <c r="Q164" s="197">
        <v>0</v>
      </c>
      <c r="R164" s="197">
        <f>Q164*H164</f>
        <v>0</v>
      </c>
      <c r="S164" s="197">
        <v>0</v>
      </c>
      <c r="T164" s="198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9" t="s">
        <v>166</v>
      </c>
      <c r="AT164" s="199" t="s">
        <v>150</v>
      </c>
      <c r="AU164" s="199" t="s">
        <v>89</v>
      </c>
      <c r="AY164" s="16" t="s">
        <v>148</v>
      </c>
      <c r="BE164" s="200">
        <f>IF(N164="základná",J164,0)</f>
        <v>0</v>
      </c>
      <c r="BF164" s="200">
        <f>IF(N164="znížená",J164,0)</f>
        <v>0</v>
      </c>
      <c r="BG164" s="200">
        <f>IF(N164="zákl. prenesená",J164,0)</f>
        <v>0</v>
      </c>
      <c r="BH164" s="200">
        <f>IF(N164="zníž. prenesená",J164,0)</f>
        <v>0</v>
      </c>
      <c r="BI164" s="200">
        <f>IF(N164="nulová",J164,0)</f>
        <v>0</v>
      </c>
      <c r="BJ164" s="16" t="s">
        <v>89</v>
      </c>
      <c r="BK164" s="200">
        <f>ROUND(I164*H164,2)</f>
        <v>0</v>
      </c>
      <c r="BL164" s="16" t="s">
        <v>166</v>
      </c>
      <c r="BM164" s="199" t="s">
        <v>265</v>
      </c>
    </row>
    <row r="165" s="2" customFormat="1" ht="21.75" customHeight="1">
      <c r="A165" s="35"/>
      <c r="B165" s="186"/>
      <c r="C165" s="201" t="s">
        <v>170</v>
      </c>
      <c r="D165" s="201" t="s">
        <v>155</v>
      </c>
      <c r="E165" s="202" t="s">
        <v>576</v>
      </c>
      <c r="F165" s="203" t="s">
        <v>577</v>
      </c>
      <c r="G165" s="204" t="s">
        <v>153</v>
      </c>
      <c r="H165" s="205">
        <v>1</v>
      </c>
      <c r="I165" s="206"/>
      <c r="J165" s="207">
        <f>ROUND(I165*H165,2)</f>
        <v>0</v>
      </c>
      <c r="K165" s="208"/>
      <c r="L165" s="209"/>
      <c r="M165" s="210" t="s">
        <v>1</v>
      </c>
      <c r="N165" s="211" t="s">
        <v>42</v>
      </c>
      <c r="O165" s="79"/>
      <c r="P165" s="197">
        <f>O165*H165</f>
        <v>0</v>
      </c>
      <c r="Q165" s="197">
        <v>0</v>
      </c>
      <c r="R165" s="197">
        <f>Q165*H165</f>
        <v>0</v>
      </c>
      <c r="S165" s="197">
        <v>0</v>
      </c>
      <c r="T165" s="198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9" t="s">
        <v>170</v>
      </c>
      <c r="AT165" s="199" t="s">
        <v>155</v>
      </c>
      <c r="AU165" s="199" t="s">
        <v>89</v>
      </c>
      <c r="AY165" s="16" t="s">
        <v>148</v>
      </c>
      <c r="BE165" s="200">
        <f>IF(N165="základná",J165,0)</f>
        <v>0</v>
      </c>
      <c r="BF165" s="200">
        <f>IF(N165="znížená",J165,0)</f>
        <v>0</v>
      </c>
      <c r="BG165" s="200">
        <f>IF(N165="zákl. prenesená",J165,0)</f>
        <v>0</v>
      </c>
      <c r="BH165" s="200">
        <f>IF(N165="zníž. prenesená",J165,0)</f>
        <v>0</v>
      </c>
      <c r="BI165" s="200">
        <f>IF(N165="nulová",J165,0)</f>
        <v>0</v>
      </c>
      <c r="BJ165" s="16" t="s">
        <v>89</v>
      </c>
      <c r="BK165" s="200">
        <f>ROUND(I165*H165,2)</f>
        <v>0</v>
      </c>
      <c r="BL165" s="16" t="s">
        <v>166</v>
      </c>
      <c r="BM165" s="199" t="s">
        <v>268</v>
      </c>
    </row>
    <row r="166" s="2" customFormat="1" ht="24.15" customHeight="1">
      <c r="A166" s="35"/>
      <c r="B166" s="186"/>
      <c r="C166" s="187" t="s">
        <v>269</v>
      </c>
      <c r="D166" s="187" t="s">
        <v>150</v>
      </c>
      <c r="E166" s="188" t="s">
        <v>578</v>
      </c>
      <c r="F166" s="189" t="s">
        <v>579</v>
      </c>
      <c r="G166" s="190" t="s">
        <v>153</v>
      </c>
      <c r="H166" s="191">
        <v>1</v>
      </c>
      <c r="I166" s="192"/>
      <c r="J166" s="193">
        <f>ROUND(I166*H166,2)</f>
        <v>0</v>
      </c>
      <c r="K166" s="194"/>
      <c r="L166" s="36"/>
      <c r="M166" s="195" t="s">
        <v>1</v>
      </c>
      <c r="N166" s="196" t="s">
        <v>42</v>
      </c>
      <c r="O166" s="79"/>
      <c r="P166" s="197">
        <f>O166*H166</f>
        <v>0</v>
      </c>
      <c r="Q166" s="197">
        <v>0</v>
      </c>
      <c r="R166" s="197">
        <f>Q166*H166</f>
        <v>0</v>
      </c>
      <c r="S166" s="197">
        <v>0</v>
      </c>
      <c r="T166" s="198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9" t="s">
        <v>166</v>
      </c>
      <c r="AT166" s="199" t="s">
        <v>150</v>
      </c>
      <c r="AU166" s="199" t="s">
        <v>89</v>
      </c>
      <c r="AY166" s="16" t="s">
        <v>148</v>
      </c>
      <c r="BE166" s="200">
        <f>IF(N166="základná",J166,0)</f>
        <v>0</v>
      </c>
      <c r="BF166" s="200">
        <f>IF(N166="znížená",J166,0)</f>
        <v>0</v>
      </c>
      <c r="BG166" s="200">
        <f>IF(N166="zákl. prenesená",J166,0)</f>
        <v>0</v>
      </c>
      <c r="BH166" s="200">
        <f>IF(N166="zníž. prenesená",J166,0)</f>
        <v>0</v>
      </c>
      <c r="BI166" s="200">
        <f>IF(N166="nulová",J166,0)</f>
        <v>0</v>
      </c>
      <c r="BJ166" s="16" t="s">
        <v>89</v>
      </c>
      <c r="BK166" s="200">
        <f>ROUND(I166*H166,2)</f>
        <v>0</v>
      </c>
      <c r="BL166" s="16" t="s">
        <v>166</v>
      </c>
      <c r="BM166" s="199" t="s">
        <v>272</v>
      </c>
    </row>
    <row r="167" s="2" customFormat="1" ht="16.5" customHeight="1">
      <c r="A167" s="35"/>
      <c r="B167" s="186"/>
      <c r="C167" s="201" t="s">
        <v>213</v>
      </c>
      <c r="D167" s="201" t="s">
        <v>155</v>
      </c>
      <c r="E167" s="202" t="s">
        <v>580</v>
      </c>
      <c r="F167" s="203" t="s">
        <v>581</v>
      </c>
      <c r="G167" s="204" t="s">
        <v>153</v>
      </c>
      <c r="H167" s="205">
        <v>1</v>
      </c>
      <c r="I167" s="206"/>
      <c r="J167" s="207">
        <f>ROUND(I167*H167,2)</f>
        <v>0</v>
      </c>
      <c r="K167" s="208"/>
      <c r="L167" s="209"/>
      <c r="M167" s="210" t="s">
        <v>1</v>
      </c>
      <c r="N167" s="211" t="s">
        <v>42</v>
      </c>
      <c r="O167" s="79"/>
      <c r="P167" s="197">
        <f>O167*H167</f>
        <v>0</v>
      </c>
      <c r="Q167" s="197">
        <v>0</v>
      </c>
      <c r="R167" s="197">
        <f>Q167*H167</f>
        <v>0</v>
      </c>
      <c r="S167" s="197">
        <v>0</v>
      </c>
      <c r="T167" s="198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9" t="s">
        <v>170</v>
      </c>
      <c r="AT167" s="199" t="s">
        <v>155</v>
      </c>
      <c r="AU167" s="199" t="s">
        <v>89</v>
      </c>
      <c r="AY167" s="16" t="s">
        <v>148</v>
      </c>
      <c r="BE167" s="200">
        <f>IF(N167="základná",J167,0)</f>
        <v>0</v>
      </c>
      <c r="BF167" s="200">
        <f>IF(N167="znížená",J167,0)</f>
        <v>0</v>
      </c>
      <c r="BG167" s="200">
        <f>IF(N167="zákl. prenesená",J167,0)</f>
        <v>0</v>
      </c>
      <c r="BH167" s="200">
        <f>IF(N167="zníž. prenesená",J167,0)</f>
        <v>0</v>
      </c>
      <c r="BI167" s="200">
        <f>IF(N167="nulová",J167,0)</f>
        <v>0</v>
      </c>
      <c r="BJ167" s="16" t="s">
        <v>89</v>
      </c>
      <c r="BK167" s="200">
        <f>ROUND(I167*H167,2)</f>
        <v>0</v>
      </c>
      <c r="BL167" s="16" t="s">
        <v>166</v>
      </c>
      <c r="BM167" s="199" t="s">
        <v>275</v>
      </c>
    </row>
    <row r="168" s="2" customFormat="1" ht="16.5" customHeight="1">
      <c r="A168" s="35"/>
      <c r="B168" s="186"/>
      <c r="C168" s="201" t="s">
        <v>276</v>
      </c>
      <c r="D168" s="201" t="s">
        <v>155</v>
      </c>
      <c r="E168" s="202" t="s">
        <v>582</v>
      </c>
      <c r="F168" s="203" t="s">
        <v>583</v>
      </c>
      <c r="G168" s="204" t="s">
        <v>153</v>
      </c>
      <c r="H168" s="205">
        <v>1</v>
      </c>
      <c r="I168" s="206"/>
      <c r="J168" s="207">
        <f>ROUND(I168*H168,2)</f>
        <v>0</v>
      </c>
      <c r="K168" s="208"/>
      <c r="L168" s="209"/>
      <c r="M168" s="210" t="s">
        <v>1</v>
      </c>
      <c r="N168" s="211" t="s">
        <v>42</v>
      </c>
      <c r="O168" s="79"/>
      <c r="P168" s="197">
        <f>O168*H168</f>
        <v>0</v>
      </c>
      <c r="Q168" s="197">
        <v>0</v>
      </c>
      <c r="R168" s="197">
        <f>Q168*H168</f>
        <v>0</v>
      </c>
      <c r="S168" s="197">
        <v>0</v>
      </c>
      <c r="T168" s="198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9" t="s">
        <v>170</v>
      </c>
      <c r="AT168" s="199" t="s">
        <v>155</v>
      </c>
      <c r="AU168" s="199" t="s">
        <v>89</v>
      </c>
      <c r="AY168" s="16" t="s">
        <v>148</v>
      </c>
      <c r="BE168" s="200">
        <f>IF(N168="základná",J168,0)</f>
        <v>0</v>
      </c>
      <c r="BF168" s="200">
        <f>IF(N168="znížená",J168,0)</f>
        <v>0</v>
      </c>
      <c r="BG168" s="200">
        <f>IF(N168="zákl. prenesená",J168,0)</f>
        <v>0</v>
      </c>
      <c r="BH168" s="200">
        <f>IF(N168="zníž. prenesená",J168,0)</f>
        <v>0</v>
      </c>
      <c r="BI168" s="200">
        <f>IF(N168="nulová",J168,0)</f>
        <v>0</v>
      </c>
      <c r="BJ168" s="16" t="s">
        <v>89</v>
      </c>
      <c r="BK168" s="200">
        <f>ROUND(I168*H168,2)</f>
        <v>0</v>
      </c>
      <c r="BL168" s="16" t="s">
        <v>166</v>
      </c>
      <c r="BM168" s="199" t="s">
        <v>279</v>
      </c>
    </row>
    <row r="169" s="2" customFormat="1" ht="16.5" customHeight="1">
      <c r="A169" s="35"/>
      <c r="B169" s="186"/>
      <c r="C169" s="201" t="s">
        <v>216</v>
      </c>
      <c r="D169" s="201" t="s">
        <v>155</v>
      </c>
      <c r="E169" s="202" t="s">
        <v>584</v>
      </c>
      <c r="F169" s="203" t="s">
        <v>585</v>
      </c>
      <c r="G169" s="204" t="s">
        <v>586</v>
      </c>
      <c r="H169" s="205">
        <v>1</v>
      </c>
      <c r="I169" s="206"/>
      <c r="J169" s="207">
        <f>ROUND(I169*H169,2)</f>
        <v>0</v>
      </c>
      <c r="K169" s="208"/>
      <c r="L169" s="209"/>
      <c r="M169" s="210" t="s">
        <v>1</v>
      </c>
      <c r="N169" s="211" t="s">
        <v>42</v>
      </c>
      <c r="O169" s="79"/>
      <c r="P169" s="197">
        <f>O169*H169</f>
        <v>0</v>
      </c>
      <c r="Q169" s="197">
        <v>0</v>
      </c>
      <c r="R169" s="197">
        <f>Q169*H169</f>
        <v>0</v>
      </c>
      <c r="S169" s="197">
        <v>0</v>
      </c>
      <c r="T169" s="198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9" t="s">
        <v>170</v>
      </c>
      <c r="AT169" s="199" t="s">
        <v>155</v>
      </c>
      <c r="AU169" s="199" t="s">
        <v>89</v>
      </c>
      <c r="AY169" s="16" t="s">
        <v>148</v>
      </c>
      <c r="BE169" s="200">
        <f>IF(N169="základná",J169,0)</f>
        <v>0</v>
      </c>
      <c r="BF169" s="200">
        <f>IF(N169="znížená",J169,0)</f>
        <v>0</v>
      </c>
      <c r="BG169" s="200">
        <f>IF(N169="zákl. prenesená",J169,0)</f>
        <v>0</v>
      </c>
      <c r="BH169" s="200">
        <f>IF(N169="zníž. prenesená",J169,0)</f>
        <v>0</v>
      </c>
      <c r="BI169" s="200">
        <f>IF(N169="nulová",J169,0)</f>
        <v>0</v>
      </c>
      <c r="BJ169" s="16" t="s">
        <v>89</v>
      </c>
      <c r="BK169" s="200">
        <f>ROUND(I169*H169,2)</f>
        <v>0</v>
      </c>
      <c r="BL169" s="16" t="s">
        <v>166</v>
      </c>
      <c r="BM169" s="199" t="s">
        <v>282</v>
      </c>
    </row>
    <row r="170" s="2" customFormat="1" ht="21.75" customHeight="1">
      <c r="A170" s="35"/>
      <c r="B170" s="186"/>
      <c r="C170" s="201" t="s">
        <v>283</v>
      </c>
      <c r="D170" s="201" t="s">
        <v>155</v>
      </c>
      <c r="E170" s="202" t="s">
        <v>587</v>
      </c>
      <c r="F170" s="203" t="s">
        <v>588</v>
      </c>
      <c r="G170" s="204" t="s">
        <v>153</v>
      </c>
      <c r="H170" s="205">
        <v>1</v>
      </c>
      <c r="I170" s="206"/>
      <c r="J170" s="207">
        <f>ROUND(I170*H170,2)</f>
        <v>0</v>
      </c>
      <c r="K170" s="208"/>
      <c r="L170" s="209"/>
      <c r="M170" s="210" t="s">
        <v>1</v>
      </c>
      <c r="N170" s="211" t="s">
        <v>42</v>
      </c>
      <c r="O170" s="79"/>
      <c r="P170" s="197">
        <f>O170*H170</f>
        <v>0</v>
      </c>
      <c r="Q170" s="197">
        <v>0</v>
      </c>
      <c r="R170" s="197">
        <f>Q170*H170</f>
        <v>0</v>
      </c>
      <c r="S170" s="197">
        <v>0</v>
      </c>
      <c r="T170" s="198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9" t="s">
        <v>170</v>
      </c>
      <c r="AT170" s="199" t="s">
        <v>155</v>
      </c>
      <c r="AU170" s="199" t="s">
        <v>89</v>
      </c>
      <c r="AY170" s="16" t="s">
        <v>148</v>
      </c>
      <c r="BE170" s="200">
        <f>IF(N170="základná",J170,0)</f>
        <v>0</v>
      </c>
      <c r="BF170" s="200">
        <f>IF(N170="znížená",J170,0)</f>
        <v>0</v>
      </c>
      <c r="BG170" s="200">
        <f>IF(N170="zákl. prenesená",J170,0)</f>
        <v>0</v>
      </c>
      <c r="BH170" s="200">
        <f>IF(N170="zníž. prenesená",J170,0)</f>
        <v>0</v>
      </c>
      <c r="BI170" s="200">
        <f>IF(N170="nulová",J170,0)</f>
        <v>0</v>
      </c>
      <c r="BJ170" s="16" t="s">
        <v>89</v>
      </c>
      <c r="BK170" s="200">
        <f>ROUND(I170*H170,2)</f>
        <v>0</v>
      </c>
      <c r="BL170" s="16" t="s">
        <v>166</v>
      </c>
      <c r="BM170" s="199" t="s">
        <v>286</v>
      </c>
    </row>
    <row r="171" s="2" customFormat="1" ht="16.5" customHeight="1">
      <c r="A171" s="35"/>
      <c r="B171" s="186"/>
      <c r="C171" s="201" t="s">
        <v>220</v>
      </c>
      <c r="D171" s="201" t="s">
        <v>155</v>
      </c>
      <c r="E171" s="202" t="s">
        <v>589</v>
      </c>
      <c r="F171" s="203" t="s">
        <v>590</v>
      </c>
      <c r="G171" s="204" t="s">
        <v>153</v>
      </c>
      <c r="H171" s="205">
        <v>1</v>
      </c>
      <c r="I171" s="206"/>
      <c r="J171" s="207">
        <f>ROUND(I171*H171,2)</f>
        <v>0</v>
      </c>
      <c r="K171" s="208"/>
      <c r="L171" s="209"/>
      <c r="M171" s="210" t="s">
        <v>1</v>
      </c>
      <c r="N171" s="211" t="s">
        <v>42</v>
      </c>
      <c r="O171" s="79"/>
      <c r="P171" s="197">
        <f>O171*H171</f>
        <v>0</v>
      </c>
      <c r="Q171" s="197">
        <v>0</v>
      </c>
      <c r="R171" s="197">
        <f>Q171*H171</f>
        <v>0</v>
      </c>
      <c r="S171" s="197">
        <v>0</v>
      </c>
      <c r="T171" s="198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9" t="s">
        <v>170</v>
      </c>
      <c r="AT171" s="199" t="s">
        <v>155</v>
      </c>
      <c r="AU171" s="199" t="s">
        <v>89</v>
      </c>
      <c r="AY171" s="16" t="s">
        <v>148</v>
      </c>
      <c r="BE171" s="200">
        <f>IF(N171="základná",J171,0)</f>
        <v>0</v>
      </c>
      <c r="BF171" s="200">
        <f>IF(N171="znížená",J171,0)</f>
        <v>0</v>
      </c>
      <c r="BG171" s="200">
        <f>IF(N171="zákl. prenesená",J171,0)</f>
        <v>0</v>
      </c>
      <c r="BH171" s="200">
        <f>IF(N171="zníž. prenesená",J171,0)</f>
        <v>0</v>
      </c>
      <c r="BI171" s="200">
        <f>IF(N171="nulová",J171,0)</f>
        <v>0</v>
      </c>
      <c r="BJ171" s="16" t="s">
        <v>89</v>
      </c>
      <c r="BK171" s="200">
        <f>ROUND(I171*H171,2)</f>
        <v>0</v>
      </c>
      <c r="BL171" s="16" t="s">
        <v>166</v>
      </c>
      <c r="BM171" s="199" t="s">
        <v>289</v>
      </c>
    </row>
    <row r="172" s="2" customFormat="1" ht="16.5" customHeight="1">
      <c r="A172" s="35"/>
      <c r="B172" s="186"/>
      <c r="C172" s="201" t="s">
        <v>290</v>
      </c>
      <c r="D172" s="201" t="s">
        <v>155</v>
      </c>
      <c r="E172" s="202" t="s">
        <v>591</v>
      </c>
      <c r="F172" s="203" t="s">
        <v>592</v>
      </c>
      <c r="G172" s="204" t="s">
        <v>153</v>
      </c>
      <c r="H172" s="205">
        <v>1</v>
      </c>
      <c r="I172" s="206"/>
      <c r="J172" s="207">
        <f>ROUND(I172*H172,2)</f>
        <v>0</v>
      </c>
      <c r="K172" s="208"/>
      <c r="L172" s="209"/>
      <c r="M172" s="210" t="s">
        <v>1</v>
      </c>
      <c r="N172" s="211" t="s">
        <v>42</v>
      </c>
      <c r="O172" s="79"/>
      <c r="P172" s="197">
        <f>O172*H172</f>
        <v>0</v>
      </c>
      <c r="Q172" s="197">
        <v>0</v>
      </c>
      <c r="R172" s="197">
        <f>Q172*H172</f>
        <v>0</v>
      </c>
      <c r="S172" s="197">
        <v>0</v>
      </c>
      <c r="T172" s="198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9" t="s">
        <v>170</v>
      </c>
      <c r="AT172" s="199" t="s">
        <v>155</v>
      </c>
      <c r="AU172" s="199" t="s">
        <v>89</v>
      </c>
      <c r="AY172" s="16" t="s">
        <v>148</v>
      </c>
      <c r="BE172" s="200">
        <f>IF(N172="základná",J172,0)</f>
        <v>0</v>
      </c>
      <c r="BF172" s="200">
        <f>IF(N172="znížená",J172,0)</f>
        <v>0</v>
      </c>
      <c r="BG172" s="200">
        <f>IF(N172="zákl. prenesená",J172,0)</f>
        <v>0</v>
      </c>
      <c r="BH172" s="200">
        <f>IF(N172="zníž. prenesená",J172,0)</f>
        <v>0</v>
      </c>
      <c r="BI172" s="200">
        <f>IF(N172="nulová",J172,0)</f>
        <v>0</v>
      </c>
      <c r="BJ172" s="16" t="s">
        <v>89</v>
      </c>
      <c r="BK172" s="200">
        <f>ROUND(I172*H172,2)</f>
        <v>0</v>
      </c>
      <c r="BL172" s="16" t="s">
        <v>166</v>
      </c>
      <c r="BM172" s="199" t="s">
        <v>293</v>
      </c>
    </row>
    <row r="173" s="2" customFormat="1" ht="16.5" customHeight="1">
      <c r="A173" s="35"/>
      <c r="B173" s="186"/>
      <c r="C173" s="201" t="s">
        <v>224</v>
      </c>
      <c r="D173" s="201" t="s">
        <v>155</v>
      </c>
      <c r="E173" s="202" t="s">
        <v>593</v>
      </c>
      <c r="F173" s="203" t="s">
        <v>594</v>
      </c>
      <c r="G173" s="204" t="s">
        <v>153</v>
      </c>
      <c r="H173" s="205">
        <v>9</v>
      </c>
      <c r="I173" s="206"/>
      <c r="J173" s="207">
        <f>ROUND(I173*H173,2)</f>
        <v>0</v>
      </c>
      <c r="K173" s="208"/>
      <c r="L173" s="209"/>
      <c r="M173" s="210" t="s">
        <v>1</v>
      </c>
      <c r="N173" s="211" t="s">
        <v>42</v>
      </c>
      <c r="O173" s="79"/>
      <c r="P173" s="197">
        <f>O173*H173</f>
        <v>0</v>
      </c>
      <c r="Q173" s="197">
        <v>0</v>
      </c>
      <c r="R173" s="197">
        <f>Q173*H173</f>
        <v>0</v>
      </c>
      <c r="S173" s="197">
        <v>0</v>
      </c>
      <c r="T173" s="198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9" t="s">
        <v>170</v>
      </c>
      <c r="AT173" s="199" t="s">
        <v>155</v>
      </c>
      <c r="AU173" s="199" t="s">
        <v>89</v>
      </c>
      <c r="AY173" s="16" t="s">
        <v>148</v>
      </c>
      <c r="BE173" s="200">
        <f>IF(N173="základná",J173,0)</f>
        <v>0</v>
      </c>
      <c r="BF173" s="200">
        <f>IF(N173="znížená",J173,0)</f>
        <v>0</v>
      </c>
      <c r="BG173" s="200">
        <f>IF(N173="zákl. prenesená",J173,0)</f>
        <v>0</v>
      </c>
      <c r="BH173" s="200">
        <f>IF(N173="zníž. prenesená",J173,0)</f>
        <v>0</v>
      </c>
      <c r="BI173" s="200">
        <f>IF(N173="nulová",J173,0)</f>
        <v>0</v>
      </c>
      <c r="BJ173" s="16" t="s">
        <v>89</v>
      </c>
      <c r="BK173" s="200">
        <f>ROUND(I173*H173,2)</f>
        <v>0</v>
      </c>
      <c r="BL173" s="16" t="s">
        <v>166</v>
      </c>
      <c r="BM173" s="199" t="s">
        <v>296</v>
      </c>
    </row>
    <row r="174" s="2" customFormat="1" ht="16.5" customHeight="1">
      <c r="A174" s="35"/>
      <c r="B174" s="186"/>
      <c r="C174" s="201" t="s">
        <v>297</v>
      </c>
      <c r="D174" s="201" t="s">
        <v>155</v>
      </c>
      <c r="E174" s="202" t="s">
        <v>595</v>
      </c>
      <c r="F174" s="203" t="s">
        <v>596</v>
      </c>
      <c r="G174" s="204" t="s">
        <v>153</v>
      </c>
      <c r="H174" s="205">
        <v>1</v>
      </c>
      <c r="I174" s="206"/>
      <c r="J174" s="207">
        <f>ROUND(I174*H174,2)</f>
        <v>0</v>
      </c>
      <c r="K174" s="208"/>
      <c r="L174" s="209"/>
      <c r="M174" s="210" t="s">
        <v>1</v>
      </c>
      <c r="N174" s="211" t="s">
        <v>42</v>
      </c>
      <c r="O174" s="79"/>
      <c r="P174" s="197">
        <f>O174*H174</f>
        <v>0</v>
      </c>
      <c r="Q174" s="197">
        <v>0</v>
      </c>
      <c r="R174" s="197">
        <f>Q174*H174</f>
        <v>0</v>
      </c>
      <c r="S174" s="197">
        <v>0</v>
      </c>
      <c r="T174" s="198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9" t="s">
        <v>170</v>
      </c>
      <c r="AT174" s="199" t="s">
        <v>155</v>
      </c>
      <c r="AU174" s="199" t="s">
        <v>89</v>
      </c>
      <c r="AY174" s="16" t="s">
        <v>148</v>
      </c>
      <c r="BE174" s="200">
        <f>IF(N174="základná",J174,0)</f>
        <v>0</v>
      </c>
      <c r="BF174" s="200">
        <f>IF(N174="znížená",J174,0)</f>
        <v>0</v>
      </c>
      <c r="BG174" s="200">
        <f>IF(N174="zákl. prenesená",J174,0)</f>
        <v>0</v>
      </c>
      <c r="BH174" s="200">
        <f>IF(N174="zníž. prenesená",J174,0)</f>
        <v>0</v>
      </c>
      <c r="BI174" s="200">
        <f>IF(N174="nulová",J174,0)</f>
        <v>0</v>
      </c>
      <c r="BJ174" s="16" t="s">
        <v>89</v>
      </c>
      <c r="BK174" s="200">
        <f>ROUND(I174*H174,2)</f>
        <v>0</v>
      </c>
      <c r="BL174" s="16" t="s">
        <v>166</v>
      </c>
      <c r="BM174" s="199" t="s">
        <v>300</v>
      </c>
    </row>
    <row r="175" s="2" customFormat="1" ht="16.5" customHeight="1">
      <c r="A175" s="35"/>
      <c r="B175" s="186"/>
      <c r="C175" s="201" t="s">
        <v>230</v>
      </c>
      <c r="D175" s="201" t="s">
        <v>155</v>
      </c>
      <c r="E175" s="202" t="s">
        <v>597</v>
      </c>
      <c r="F175" s="203" t="s">
        <v>598</v>
      </c>
      <c r="G175" s="204" t="s">
        <v>153</v>
      </c>
      <c r="H175" s="205">
        <v>1</v>
      </c>
      <c r="I175" s="206"/>
      <c r="J175" s="207">
        <f>ROUND(I175*H175,2)</f>
        <v>0</v>
      </c>
      <c r="K175" s="208"/>
      <c r="L175" s="209"/>
      <c r="M175" s="210" t="s">
        <v>1</v>
      </c>
      <c r="N175" s="211" t="s">
        <v>42</v>
      </c>
      <c r="O175" s="79"/>
      <c r="P175" s="197">
        <f>O175*H175</f>
        <v>0</v>
      </c>
      <c r="Q175" s="197">
        <v>0</v>
      </c>
      <c r="R175" s="197">
        <f>Q175*H175</f>
        <v>0</v>
      </c>
      <c r="S175" s="197">
        <v>0</v>
      </c>
      <c r="T175" s="198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9" t="s">
        <v>170</v>
      </c>
      <c r="AT175" s="199" t="s">
        <v>155</v>
      </c>
      <c r="AU175" s="199" t="s">
        <v>89</v>
      </c>
      <c r="AY175" s="16" t="s">
        <v>148</v>
      </c>
      <c r="BE175" s="200">
        <f>IF(N175="základná",J175,0)</f>
        <v>0</v>
      </c>
      <c r="BF175" s="200">
        <f>IF(N175="znížená",J175,0)</f>
        <v>0</v>
      </c>
      <c r="BG175" s="200">
        <f>IF(N175="zákl. prenesená",J175,0)</f>
        <v>0</v>
      </c>
      <c r="BH175" s="200">
        <f>IF(N175="zníž. prenesená",J175,0)</f>
        <v>0</v>
      </c>
      <c r="BI175" s="200">
        <f>IF(N175="nulová",J175,0)</f>
        <v>0</v>
      </c>
      <c r="BJ175" s="16" t="s">
        <v>89</v>
      </c>
      <c r="BK175" s="200">
        <f>ROUND(I175*H175,2)</f>
        <v>0</v>
      </c>
      <c r="BL175" s="16" t="s">
        <v>166</v>
      </c>
      <c r="BM175" s="199" t="s">
        <v>303</v>
      </c>
    </row>
    <row r="176" s="2" customFormat="1" ht="16.5" customHeight="1">
      <c r="A176" s="35"/>
      <c r="B176" s="186"/>
      <c r="C176" s="201" t="s">
        <v>304</v>
      </c>
      <c r="D176" s="201" t="s">
        <v>155</v>
      </c>
      <c r="E176" s="202" t="s">
        <v>599</v>
      </c>
      <c r="F176" s="203" t="s">
        <v>600</v>
      </c>
      <c r="G176" s="204" t="s">
        <v>153</v>
      </c>
      <c r="H176" s="205">
        <v>1</v>
      </c>
      <c r="I176" s="206"/>
      <c r="J176" s="207">
        <f>ROUND(I176*H176,2)</f>
        <v>0</v>
      </c>
      <c r="K176" s="208"/>
      <c r="L176" s="209"/>
      <c r="M176" s="210" t="s">
        <v>1</v>
      </c>
      <c r="N176" s="211" t="s">
        <v>42</v>
      </c>
      <c r="O176" s="79"/>
      <c r="P176" s="197">
        <f>O176*H176</f>
        <v>0</v>
      </c>
      <c r="Q176" s="197">
        <v>0</v>
      </c>
      <c r="R176" s="197">
        <f>Q176*H176</f>
        <v>0</v>
      </c>
      <c r="S176" s="197">
        <v>0</v>
      </c>
      <c r="T176" s="198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9" t="s">
        <v>170</v>
      </c>
      <c r="AT176" s="199" t="s">
        <v>155</v>
      </c>
      <c r="AU176" s="199" t="s">
        <v>89</v>
      </c>
      <c r="AY176" s="16" t="s">
        <v>148</v>
      </c>
      <c r="BE176" s="200">
        <f>IF(N176="základná",J176,0)</f>
        <v>0</v>
      </c>
      <c r="BF176" s="200">
        <f>IF(N176="znížená",J176,0)</f>
        <v>0</v>
      </c>
      <c r="BG176" s="200">
        <f>IF(N176="zákl. prenesená",J176,0)</f>
        <v>0</v>
      </c>
      <c r="BH176" s="200">
        <f>IF(N176="zníž. prenesená",J176,0)</f>
        <v>0</v>
      </c>
      <c r="BI176" s="200">
        <f>IF(N176="nulová",J176,0)</f>
        <v>0</v>
      </c>
      <c r="BJ176" s="16" t="s">
        <v>89</v>
      </c>
      <c r="BK176" s="200">
        <f>ROUND(I176*H176,2)</f>
        <v>0</v>
      </c>
      <c r="BL176" s="16" t="s">
        <v>166</v>
      </c>
      <c r="BM176" s="199" t="s">
        <v>307</v>
      </c>
    </row>
    <row r="177" s="2" customFormat="1" ht="16.5" customHeight="1">
      <c r="A177" s="35"/>
      <c r="B177" s="186"/>
      <c r="C177" s="201" t="s">
        <v>233</v>
      </c>
      <c r="D177" s="201" t="s">
        <v>155</v>
      </c>
      <c r="E177" s="202" t="s">
        <v>601</v>
      </c>
      <c r="F177" s="203" t="s">
        <v>602</v>
      </c>
      <c r="G177" s="204" t="s">
        <v>153</v>
      </c>
      <c r="H177" s="205">
        <v>1</v>
      </c>
      <c r="I177" s="206"/>
      <c r="J177" s="207">
        <f>ROUND(I177*H177,2)</f>
        <v>0</v>
      </c>
      <c r="K177" s="208"/>
      <c r="L177" s="209"/>
      <c r="M177" s="210" t="s">
        <v>1</v>
      </c>
      <c r="N177" s="211" t="s">
        <v>42</v>
      </c>
      <c r="O177" s="79"/>
      <c r="P177" s="197">
        <f>O177*H177</f>
        <v>0</v>
      </c>
      <c r="Q177" s="197">
        <v>0</v>
      </c>
      <c r="R177" s="197">
        <f>Q177*H177</f>
        <v>0</v>
      </c>
      <c r="S177" s="197">
        <v>0</v>
      </c>
      <c r="T177" s="198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9" t="s">
        <v>170</v>
      </c>
      <c r="AT177" s="199" t="s">
        <v>155</v>
      </c>
      <c r="AU177" s="199" t="s">
        <v>89</v>
      </c>
      <c r="AY177" s="16" t="s">
        <v>148</v>
      </c>
      <c r="BE177" s="200">
        <f>IF(N177="základná",J177,0)</f>
        <v>0</v>
      </c>
      <c r="BF177" s="200">
        <f>IF(N177="znížená",J177,0)</f>
        <v>0</v>
      </c>
      <c r="BG177" s="200">
        <f>IF(N177="zákl. prenesená",J177,0)</f>
        <v>0</v>
      </c>
      <c r="BH177" s="200">
        <f>IF(N177="zníž. prenesená",J177,0)</f>
        <v>0</v>
      </c>
      <c r="BI177" s="200">
        <f>IF(N177="nulová",J177,0)</f>
        <v>0</v>
      </c>
      <c r="BJ177" s="16" t="s">
        <v>89</v>
      </c>
      <c r="BK177" s="200">
        <f>ROUND(I177*H177,2)</f>
        <v>0</v>
      </c>
      <c r="BL177" s="16" t="s">
        <v>166</v>
      </c>
      <c r="BM177" s="199" t="s">
        <v>312</v>
      </c>
    </row>
    <row r="178" s="2" customFormat="1" ht="16.5" customHeight="1">
      <c r="A178" s="35"/>
      <c r="B178" s="186"/>
      <c r="C178" s="201" t="s">
        <v>313</v>
      </c>
      <c r="D178" s="201" t="s">
        <v>155</v>
      </c>
      <c r="E178" s="202" t="s">
        <v>603</v>
      </c>
      <c r="F178" s="203" t="s">
        <v>604</v>
      </c>
      <c r="G178" s="204" t="s">
        <v>153</v>
      </c>
      <c r="H178" s="205">
        <v>3</v>
      </c>
      <c r="I178" s="206"/>
      <c r="J178" s="207">
        <f>ROUND(I178*H178,2)</f>
        <v>0</v>
      </c>
      <c r="K178" s="208"/>
      <c r="L178" s="209"/>
      <c r="M178" s="210" t="s">
        <v>1</v>
      </c>
      <c r="N178" s="211" t="s">
        <v>42</v>
      </c>
      <c r="O178" s="79"/>
      <c r="P178" s="197">
        <f>O178*H178</f>
        <v>0</v>
      </c>
      <c r="Q178" s="197">
        <v>0</v>
      </c>
      <c r="R178" s="197">
        <f>Q178*H178</f>
        <v>0</v>
      </c>
      <c r="S178" s="197">
        <v>0</v>
      </c>
      <c r="T178" s="198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9" t="s">
        <v>170</v>
      </c>
      <c r="AT178" s="199" t="s">
        <v>155</v>
      </c>
      <c r="AU178" s="199" t="s">
        <v>89</v>
      </c>
      <c r="AY178" s="16" t="s">
        <v>148</v>
      </c>
      <c r="BE178" s="200">
        <f>IF(N178="základná",J178,0)</f>
        <v>0</v>
      </c>
      <c r="BF178" s="200">
        <f>IF(N178="znížená",J178,0)</f>
        <v>0</v>
      </c>
      <c r="BG178" s="200">
        <f>IF(N178="zákl. prenesená",J178,0)</f>
        <v>0</v>
      </c>
      <c r="BH178" s="200">
        <f>IF(N178="zníž. prenesená",J178,0)</f>
        <v>0</v>
      </c>
      <c r="BI178" s="200">
        <f>IF(N178="nulová",J178,0)</f>
        <v>0</v>
      </c>
      <c r="BJ178" s="16" t="s">
        <v>89</v>
      </c>
      <c r="BK178" s="200">
        <f>ROUND(I178*H178,2)</f>
        <v>0</v>
      </c>
      <c r="BL178" s="16" t="s">
        <v>166</v>
      </c>
      <c r="BM178" s="199" t="s">
        <v>316</v>
      </c>
    </row>
    <row r="179" s="2" customFormat="1" ht="16.5" customHeight="1">
      <c r="A179" s="35"/>
      <c r="B179" s="186"/>
      <c r="C179" s="201" t="s">
        <v>237</v>
      </c>
      <c r="D179" s="201" t="s">
        <v>155</v>
      </c>
      <c r="E179" s="202" t="s">
        <v>605</v>
      </c>
      <c r="F179" s="203" t="s">
        <v>606</v>
      </c>
      <c r="G179" s="204" t="s">
        <v>153</v>
      </c>
      <c r="H179" s="205">
        <v>14</v>
      </c>
      <c r="I179" s="206"/>
      <c r="J179" s="207">
        <f>ROUND(I179*H179,2)</f>
        <v>0</v>
      </c>
      <c r="K179" s="208"/>
      <c r="L179" s="209"/>
      <c r="M179" s="210" t="s">
        <v>1</v>
      </c>
      <c r="N179" s="211" t="s">
        <v>42</v>
      </c>
      <c r="O179" s="79"/>
      <c r="P179" s="197">
        <f>O179*H179</f>
        <v>0</v>
      </c>
      <c r="Q179" s="197">
        <v>0</v>
      </c>
      <c r="R179" s="197">
        <f>Q179*H179</f>
        <v>0</v>
      </c>
      <c r="S179" s="197">
        <v>0</v>
      </c>
      <c r="T179" s="198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9" t="s">
        <v>170</v>
      </c>
      <c r="AT179" s="199" t="s">
        <v>155</v>
      </c>
      <c r="AU179" s="199" t="s">
        <v>89</v>
      </c>
      <c r="AY179" s="16" t="s">
        <v>148</v>
      </c>
      <c r="BE179" s="200">
        <f>IF(N179="základná",J179,0)</f>
        <v>0</v>
      </c>
      <c r="BF179" s="200">
        <f>IF(N179="znížená",J179,0)</f>
        <v>0</v>
      </c>
      <c r="BG179" s="200">
        <f>IF(N179="zákl. prenesená",J179,0)</f>
        <v>0</v>
      </c>
      <c r="BH179" s="200">
        <f>IF(N179="zníž. prenesená",J179,0)</f>
        <v>0</v>
      </c>
      <c r="BI179" s="200">
        <f>IF(N179="nulová",J179,0)</f>
        <v>0</v>
      </c>
      <c r="BJ179" s="16" t="s">
        <v>89</v>
      </c>
      <c r="BK179" s="200">
        <f>ROUND(I179*H179,2)</f>
        <v>0</v>
      </c>
      <c r="BL179" s="16" t="s">
        <v>166</v>
      </c>
      <c r="BM179" s="199" t="s">
        <v>319</v>
      </c>
    </row>
    <row r="180" s="2" customFormat="1" ht="24.15" customHeight="1">
      <c r="A180" s="35"/>
      <c r="B180" s="186"/>
      <c r="C180" s="187" t="s">
        <v>320</v>
      </c>
      <c r="D180" s="187" t="s">
        <v>150</v>
      </c>
      <c r="E180" s="188" t="s">
        <v>607</v>
      </c>
      <c r="F180" s="189" t="s">
        <v>608</v>
      </c>
      <c r="G180" s="190" t="s">
        <v>153</v>
      </c>
      <c r="H180" s="191">
        <v>1</v>
      </c>
      <c r="I180" s="192"/>
      <c r="J180" s="193">
        <f>ROUND(I180*H180,2)</f>
        <v>0</v>
      </c>
      <c r="K180" s="194"/>
      <c r="L180" s="36"/>
      <c r="M180" s="195" t="s">
        <v>1</v>
      </c>
      <c r="N180" s="196" t="s">
        <v>42</v>
      </c>
      <c r="O180" s="79"/>
      <c r="P180" s="197">
        <f>O180*H180</f>
        <v>0</v>
      </c>
      <c r="Q180" s="197">
        <v>0</v>
      </c>
      <c r="R180" s="197">
        <f>Q180*H180</f>
        <v>0</v>
      </c>
      <c r="S180" s="197">
        <v>0</v>
      </c>
      <c r="T180" s="198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9" t="s">
        <v>166</v>
      </c>
      <c r="AT180" s="199" t="s">
        <v>150</v>
      </c>
      <c r="AU180" s="199" t="s">
        <v>89</v>
      </c>
      <c r="AY180" s="16" t="s">
        <v>148</v>
      </c>
      <c r="BE180" s="200">
        <f>IF(N180="základná",J180,0)</f>
        <v>0</v>
      </c>
      <c r="BF180" s="200">
        <f>IF(N180="znížená",J180,0)</f>
        <v>0</v>
      </c>
      <c r="BG180" s="200">
        <f>IF(N180="zákl. prenesená",J180,0)</f>
        <v>0</v>
      </c>
      <c r="BH180" s="200">
        <f>IF(N180="zníž. prenesená",J180,0)</f>
        <v>0</v>
      </c>
      <c r="BI180" s="200">
        <f>IF(N180="nulová",J180,0)</f>
        <v>0</v>
      </c>
      <c r="BJ180" s="16" t="s">
        <v>89</v>
      </c>
      <c r="BK180" s="200">
        <f>ROUND(I180*H180,2)</f>
        <v>0</v>
      </c>
      <c r="BL180" s="16" t="s">
        <v>166</v>
      </c>
      <c r="BM180" s="199" t="s">
        <v>323</v>
      </c>
    </row>
    <row r="181" s="2" customFormat="1" ht="16.5" customHeight="1">
      <c r="A181" s="35"/>
      <c r="B181" s="186"/>
      <c r="C181" s="201" t="s">
        <v>240</v>
      </c>
      <c r="D181" s="201" t="s">
        <v>155</v>
      </c>
      <c r="E181" s="202" t="s">
        <v>584</v>
      </c>
      <c r="F181" s="203" t="s">
        <v>585</v>
      </c>
      <c r="G181" s="204" t="s">
        <v>586</v>
      </c>
      <c r="H181" s="205">
        <v>1</v>
      </c>
      <c r="I181" s="206"/>
      <c r="J181" s="207">
        <f>ROUND(I181*H181,2)</f>
        <v>0</v>
      </c>
      <c r="K181" s="208"/>
      <c r="L181" s="209"/>
      <c r="M181" s="210" t="s">
        <v>1</v>
      </c>
      <c r="N181" s="211" t="s">
        <v>42</v>
      </c>
      <c r="O181" s="79"/>
      <c r="P181" s="197">
        <f>O181*H181</f>
        <v>0</v>
      </c>
      <c r="Q181" s="197">
        <v>0</v>
      </c>
      <c r="R181" s="197">
        <f>Q181*H181</f>
        <v>0</v>
      </c>
      <c r="S181" s="197">
        <v>0</v>
      </c>
      <c r="T181" s="198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9" t="s">
        <v>170</v>
      </c>
      <c r="AT181" s="199" t="s">
        <v>155</v>
      </c>
      <c r="AU181" s="199" t="s">
        <v>89</v>
      </c>
      <c r="AY181" s="16" t="s">
        <v>148</v>
      </c>
      <c r="BE181" s="200">
        <f>IF(N181="základná",J181,0)</f>
        <v>0</v>
      </c>
      <c r="BF181" s="200">
        <f>IF(N181="znížená",J181,0)</f>
        <v>0</v>
      </c>
      <c r="BG181" s="200">
        <f>IF(N181="zákl. prenesená",J181,0)</f>
        <v>0</v>
      </c>
      <c r="BH181" s="200">
        <f>IF(N181="zníž. prenesená",J181,0)</f>
        <v>0</v>
      </c>
      <c r="BI181" s="200">
        <f>IF(N181="nulová",J181,0)</f>
        <v>0</v>
      </c>
      <c r="BJ181" s="16" t="s">
        <v>89</v>
      </c>
      <c r="BK181" s="200">
        <f>ROUND(I181*H181,2)</f>
        <v>0</v>
      </c>
      <c r="BL181" s="16" t="s">
        <v>166</v>
      </c>
      <c r="BM181" s="199" t="s">
        <v>326</v>
      </c>
    </row>
    <row r="182" s="2" customFormat="1" ht="16.5" customHeight="1">
      <c r="A182" s="35"/>
      <c r="B182" s="186"/>
      <c r="C182" s="201" t="s">
        <v>327</v>
      </c>
      <c r="D182" s="201" t="s">
        <v>155</v>
      </c>
      <c r="E182" s="202" t="s">
        <v>609</v>
      </c>
      <c r="F182" s="203" t="s">
        <v>610</v>
      </c>
      <c r="G182" s="204" t="s">
        <v>153</v>
      </c>
      <c r="H182" s="205">
        <v>1</v>
      </c>
      <c r="I182" s="206"/>
      <c r="J182" s="207">
        <f>ROUND(I182*H182,2)</f>
        <v>0</v>
      </c>
      <c r="K182" s="208"/>
      <c r="L182" s="209"/>
      <c r="M182" s="210" t="s">
        <v>1</v>
      </c>
      <c r="N182" s="211" t="s">
        <v>42</v>
      </c>
      <c r="O182" s="79"/>
      <c r="P182" s="197">
        <f>O182*H182</f>
        <v>0</v>
      </c>
      <c r="Q182" s="197">
        <v>0</v>
      </c>
      <c r="R182" s="197">
        <f>Q182*H182</f>
        <v>0</v>
      </c>
      <c r="S182" s="197">
        <v>0</v>
      </c>
      <c r="T182" s="198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9" t="s">
        <v>170</v>
      </c>
      <c r="AT182" s="199" t="s">
        <v>155</v>
      </c>
      <c r="AU182" s="199" t="s">
        <v>89</v>
      </c>
      <c r="AY182" s="16" t="s">
        <v>148</v>
      </c>
      <c r="BE182" s="200">
        <f>IF(N182="základná",J182,0)</f>
        <v>0</v>
      </c>
      <c r="BF182" s="200">
        <f>IF(N182="znížená",J182,0)</f>
        <v>0</v>
      </c>
      <c r="BG182" s="200">
        <f>IF(N182="zákl. prenesená",J182,0)</f>
        <v>0</v>
      </c>
      <c r="BH182" s="200">
        <f>IF(N182="zníž. prenesená",J182,0)</f>
        <v>0</v>
      </c>
      <c r="BI182" s="200">
        <f>IF(N182="nulová",J182,0)</f>
        <v>0</v>
      </c>
      <c r="BJ182" s="16" t="s">
        <v>89</v>
      </c>
      <c r="BK182" s="200">
        <f>ROUND(I182*H182,2)</f>
        <v>0</v>
      </c>
      <c r="BL182" s="16" t="s">
        <v>166</v>
      </c>
      <c r="BM182" s="199" t="s">
        <v>330</v>
      </c>
    </row>
    <row r="183" s="2" customFormat="1" ht="16.5" customHeight="1">
      <c r="A183" s="35"/>
      <c r="B183" s="186"/>
      <c r="C183" s="201" t="s">
        <v>244</v>
      </c>
      <c r="D183" s="201" t="s">
        <v>155</v>
      </c>
      <c r="E183" s="202" t="s">
        <v>611</v>
      </c>
      <c r="F183" s="203" t="s">
        <v>612</v>
      </c>
      <c r="G183" s="204" t="s">
        <v>153</v>
      </c>
      <c r="H183" s="205">
        <v>1</v>
      </c>
      <c r="I183" s="206"/>
      <c r="J183" s="207">
        <f>ROUND(I183*H183,2)</f>
        <v>0</v>
      </c>
      <c r="K183" s="208"/>
      <c r="L183" s="209"/>
      <c r="M183" s="210" t="s">
        <v>1</v>
      </c>
      <c r="N183" s="211" t="s">
        <v>42</v>
      </c>
      <c r="O183" s="79"/>
      <c r="P183" s="197">
        <f>O183*H183</f>
        <v>0</v>
      </c>
      <c r="Q183" s="197">
        <v>0</v>
      </c>
      <c r="R183" s="197">
        <f>Q183*H183</f>
        <v>0</v>
      </c>
      <c r="S183" s="197">
        <v>0</v>
      </c>
      <c r="T183" s="198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9" t="s">
        <v>170</v>
      </c>
      <c r="AT183" s="199" t="s">
        <v>155</v>
      </c>
      <c r="AU183" s="199" t="s">
        <v>89</v>
      </c>
      <c r="AY183" s="16" t="s">
        <v>148</v>
      </c>
      <c r="BE183" s="200">
        <f>IF(N183="základná",J183,0)</f>
        <v>0</v>
      </c>
      <c r="BF183" s="200">
        <f>IF(N183="znížená",J183,0)</f>
        <v>0</v>
      </c>
      <c r="BG183" s="200">
        <f>IF(N183="zákl. prenesená",J183,0)</f>
        <v>0</v>
      </c>
      <c r="BH183" s="200">
        <f>IF(N183="zníž. prenesená",J183,0)</f>
        <v>0</v>
      </c>
      <c r="BI183" s="200">
        <f>IF(N183="nulová",J183,0)</f>
        <v>0</v>
      </c>
      <c r="BJ183" s="16" t="s">
        <v>89</v>
      </c>
      <c r="BK183" s="200">
        <f>ROUND(I183*H183,2)</f>
        <v>0</v>
      </c>
      <c r="BL183" s="16" t="s">
        <v>166</v>
      </c>
      <c r="BM183" s="199" t="s">
        <v>333</v>
      </c>
    </row>
    <row r="184" s="2" customFormat="1" ht="16.5" customHeight="1">
      <c r="A184" s="35"/>
      <c r="B184" s="186"/>
      <c r="C184" s="201" t="s">
        <v>334</v>
      </c>
      <c r="D184" s="201" t="s">
        <v>155</v>
      </c>
      <c r="E184" s="202" t="s">
        <v>613</v>
      </c>
      <c r="F184" s="203" t="s">
        <v>614</v>
      </c>
      <c r="G184" s="204" t="s">
        <v>153</v>
      </c>
      <c r="H184" s="205">
        <v>1</v>
      </c>
      <c r="I184" s="206"/>
      <c r="J184" s="207">
        <f>ROUND(I184*H184,2)</f>
        <v>0</v>
      </c>
      <c r="K184" s="208"/>
      <c r="L184" s="209"/>
      <c r="M184" s="210" t="s">
        <v>1</v>
      </c>
      <c r="N184" s="211" t="s">
        <v>42</v>
      </c>
      <c r="O184" s="79"/>
      <c r="P184" s="197">
        <f>O184*H184</f>
        <v>0</v>
      </c>
      <c r="Q184" s="197">
        <v>0</v>
      </c>
      <c r="R184" s="197">
        <f>Q184*H184</f>
        <v>0</v>
      </c>
      <c r="S184" s="197">
        <v>0</v>
      </c>
      <c r="T184" s="198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9" t="s">
        <v>170</v>
      </c>
      <c r="AT184" s="199" t="s">
        <v>155</v>
      </c>
      <c r="AU184" s="199" t="s">
        <v>89</v>
      </c>
      <c r="AY184" s="16" t="s">
        <v>148</v>
      </c>
      <c r="BE184" s="200">
        <f>IF(N184="základná",J184,0)</f>
        <v>0</v>
      </c>
      <c r="BF184" s="200">
        <f>IF(N184="znížená",J184,0)</f>
        <v>0</v>
      </c>
      <c r="BG184" s="200">
        <f>IF(N184="zákl. prenesená",J184,0)</f>
        <v>0</v>
      </c>
      <c r="BH184" s="200">
        <f>IF(N184="zníž. prenesená",J184,0)</f>
        <v>0</v>
      </c>
      <c r="BI184" s="200">
        <f>IF(N184="nulová",J184,0)</f>
        <v>0</v>
      </c>
      <c r="BJ184" s="16" t="s">
        <v>89</v>
      </c>
      <c r="BK184" s="200">
        <f>ROUND(I184*H184,2)</f>
        <v>0</v>
      </c>
      <c r="BL184" s="16" t="s">
        <v>166</v>
      </c>
      <c r="BM184" s="199" t="s">
        <v>337</v>
      </c>
    </row>
    <row r="185" s="2" customFormat="1" ht="16.5" customHeight="1">
      <c r="A185" s="35"/>
      <c r="B185" s="186"/>
      <c r="C185" s="201" t="s">
        <v>247</v>
      </c>
      <c r="D185" s="201" t="s">
        <v>155</v>
      </c>
      <c r="E185" s="202" t="s">
        <v>615</v>
      </c>
      <c r="F185" s="203" t="s">
        <v>616</v>
      </c>
      <c r="G185" s="204" t="s">
        <v>153</v>
      </c>
      <c r="H185" s="205">
        <v>1</v>
      </c>
      <c r="I185" s="206"/>
      <c r="J185" s="207">
        <f>ROUND(I185*H185,2)</f>
        <v>0</v>
      </c>
      <c r="K185" s="208"/>
      <c r="L185" s="209"/>
      <c r="M185" s="210" t="s">
        <v>1</v>
      </c>
      <c r="N185" s="211" t="s">
        <v>42</v>
      </c>
      <c r="O185" s="79"/>
      <c r="P185" s="197">
        <f>O185*H185</f>
        <v>0</v>
      </c>
      <c r="Q185" s="197">
        <v>0</v>
      </c>
      <c r="R185" s="197">
        <f>Q185*H185</f>
        <v>0</v>
      </c>
      <c r="S185" s="197">
        <v>0</v>
      </c>
      <c r="T185" s="198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9" t="s">
        <v>170</v>
      </c>
      <c r="AT185" s="199" t="s">
        <v>155</v>
      </c>
      <c r="AU185" s="199" t="s">
        <v>89</v>
      </c>
      <c r="AY185" s="16" t="s">
        <v>148</v>
      </c>
      <c r="BE185" s="200">
        <f>IF(N185="základná",J185,0)</f>
        <v>0</v>
      </c>
      <c r="BF185" s="200">
        <f>IF(N185="znížená",J185,0)</f>
        <v>0</v>
      </c>
      <c r="BG185" s="200">
        <f>IF(N185="zákl. prenesená",J185,0)</f>
        <v>0</v>
      </c>
      <c r="BH185" s="200">
        <f>IF(N185="zníž. prenesená",J185,0)</f>
        <v>0</v>
      </c>
      <c r="BI185" s="200">
        <f>IF(N185="nulová",J185,0)</f>
        <v>0</v>
      </c>
      <c r="BJ185" s="16" t="s">
        <v>89</v>
      </c>
      <c r="BK185" s="200">
        <f>ROUND(I185*H185,2)</f>
        <v>0</v>
      </c>
      <c r="BL185" s="16" t="s">
        <v>166</v>
      </c>
      <c r="BM185" s="199" t="s">
        <v>340</v>
      </c>
    </row>
    <row r="186" s="2" customFormat="1" ht="16.5" customHeight="1">
      <c r="A186" s="35"/>
      <c r="B186" s="186"/>
      <c r="C186" s="201" t="s">
        <v>341</v>
      </c>
      <c r="D186" s="201" t="s">
        <v>155</v>
      </c>
      <c r="E186" s="202" t="s">
        <v>617</v>
      </c>
      <c r="F186" s="203" t="s">
        <v>618</v>
      </c>
      <c r="G186" s="204" t="s">
        <v>153</v>
      </c>
      <c r="H186" s="205">
        <v>9</v>
      </c>
      <c r="I186" s="206"/>
      <c r="J186" s="207">
        <f>ROUND(I186*H186,2)</f>
        <v>0</v>
      </c>
      <c r="K186" s="208"/>
      <c r="L186" s="209"/>
      <c r="M186" s="210" t="s">
        <v>1</v>
      </c>
      <c r="N186" s="211" t="s">
        <v>42</v>
      </c>
      <c r="O186" s="79"/>
      <c r="P186" s="197">
        <f>O186*H186</f>
        <v>0</v>
      </c>
      <c r="Q186" s="197">
        <v>0</v>
      </c>
      <c r="R186" s="197">
        <f>Q186*H186</f>
        <v>0</v>
      </c>
      <c r="S186" s="197">
        <v>0</v>
      </c>
      <c r="T186" s="198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9" t="s">
        <v>170</v>
      </c>
      <c r="AT186" s="199" t="s">
        <v>155</v>
      </c>
      <c r="AU186" s="199" t="s">
        <v>89</v>
      </c>
      <c r="AY186" s="16" t="s">
        <v>148</v>
      </c>
      <c r="BE186" s="200">
        <f>IF(N186="základná",J186,0)</f>
        <v>0</v>
      </c>
      <c r="BF186" s="200">
        <f>IF(N186="znížená",J186,0)</f>
        <v>0</v>
      </c>
      <c r="BG186" s="200">
        <f>IF(N186="zákl. prenesená",J186,0)</f>
        <v>0</v>
      </c>
      <c r="BH186" s="200">
        <f>IF(N186="zníž. prenesená",J186,0)</f>
        <v>0</v>
      </c>
      <c r="BI186" s="200">
        <f>IF(N186="nulová",J186,0)</f>
        <v>0</v>
      </c>
      <c r="BJ186" s="16" t="s">
        <v>89</v>
      </c>
      <c r="BK186" s="200">
        <f>ROUND(I186*H186,2)</f>
        <v>0</v>
      </c>
      <c r="BL186" s="16" t="s">
        <v>166</v>
      </c>
      <c r="BM186" s="199" t="s">
        <v>344</v>
      </c>
    </row>
    <row r="187" s="2" customFormat="1" ht="16.5" customHeight="1">
      <c r="A187" s="35"/>
      <c r="B187" s="186"/>
      <c r="C187" s="201" t="s">
        <v>251</v>
      </c>
      <c r="D187" s="201" t="s">
        <v>155</v>
      </c>
      <c r="E187" s="202" t="s">
        <v>619</v>
      </c>
      <c r="F187" s="203" t="s">
        <v>620</v>
      </c>
      <c r="G187" s="204" t="s">
        <v>153</v>
      </c>
      <c r="H187" s="205">
        <v>1</v>
      </c>
      <c r="I187" s="206"/>
      <c r="J187" s="207">
        <f>ROUND(I187*H187,2)</f>
        <v>0</v>
      </c>
      <c r="K187" s="208"/>
      <c r="L187" s="209"/>
      <c r="M187" s="210" t="s">
        <v>1</v>
      </c>
      <c r="N187" s="211" t="s">
        <v>42</v>
      </c>
      <c r="O187" s="79"/>
      <c r="P187" s="197">
        <f>O187*H187</f>
        <v>0</v>
      </c>
      <c r="Q187" s="197">
        <v>0</v>
      </c>
      <c r="R187" s="197">
        <f>Q187*H187</f>
        <v>0</v>
      </c>
      <c r="S187" s="197">
        <v>0</v>
      </c>
      <c r="T187" s="198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9" t="s">
        <v>170</v>
      </c>
      <c r="AT187" s="199" t="s">
        <v>155</v>
      </c>
      <c r="AU187" s="199" t="s">
        <v>89</v>
      </c>
      <c r="AY187" s="16" t="s">
        <v>148</v>
      </c>
      <c r="BE187" s="200">
        <f>IF(N187="základná",J187,0)</f>
        <v>0</v>
      </c>
      <c r="BF187" s="200">
        <f>IF(N187="znížená",J187,0)</f>
        <v>0</v>
      </c>
      <c r="BG187" s="200">
        <f>IF(N187="zákl. prenesená",J187,0)</f>
        <v>0</v>
      </c>
      <c r="BH187" s="200">
        <f>IF(N187="zníž. prenesená",J187,0)</f>
        <v>0</v>
      </c>
      <c r="BI187" s="200">
        <f>IF(N187="nulová",J187,0)</f>
        <v>0</v>
      </c>
      <c r="BJ187" s="16" t="s">
        <v>89</v>
      </c>
      <c r="BK187" s="200">
        <f>ROUND(I187*H187,2)</f>
        <v>0</v>
      </c>
      <c r="BL187" s="16" t="s">
        <v>166</v>
      </c>
      <c r="BM187" s="199" t="s">
        <v>347</v>
      </c>
    </row>
    <row r="188" s="2" customFormat="1" ht="16.5" customHeight="1">
      <c r="A188" s="35"/>
      <c r="B188" s="186"/>
      <c r="C188" s="201" t="s">
        <v>348</v>
      </c>
      <c r="D188" s="201" t="s">
        <v>155</v>
      </c>
      <c r="E188" s="202" t="s">
        <v>621</v>
      </c>
      <c r="F188" s="203" t="s">
        <v>622</v>
      </c>
      <c r="G188" s="204" t="s">
        <v>153</v>
      </c>
      <c r="H188" s="205">
        <v>1</v>
      </c>
      <c r="I188" s="206"/>
      <c r="J188" s="207">
        <f>ROUND(I188*H188,2)</f>
        <v>0</v>
      </c>
      <c r="K188" s="208"/>
      <c r="L188" s="209"/>
      <c r="M188" s="210" t="s">
        <v>1</v>
      </c>
      <c r="N188" s="211" t="s">
        <v>42</v>
      </c>
      <c r="O188" s="79"/>
      <c r="P188" s="197">
        <f>O188*H188</f>
        <v>0</v>
      </c>
      <c r="Q188" s="197">
        <v>0</v>
      </c>
      <c r="R188" s="197">
        <f>Q188*H188</f>
        <v>0</v>
      </c>
      <c r="S188" s="197">
        <v>0</v>
      </c>
      <c r="T188" s="198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9" t="s">
        <v>170</v>
      </c>
      <c r="AT188" s="199" t="s">
        <v>155</v>
      </c>
      <c r="AU188" s="199" t="s">
        <v>89</v>
      </c>
      <c r="AY188" s="16" t="s">
        <v>148</v>
      </c>
      <c r="BE188" s="200">
        <f>IF(N188="základná",J188,0)</f>
        <v>0</v>
      </c>
      <c r="BF188" s="200">
        <f>IF(N188="znížená",J188,0)</f>
        <v>0</v>
      </c>
      <c r="BG188" s="200">
        <f>IF(N188="zákl. prenesená",J188,0)</f>
        <v>0</v>
      </c>
      <c r="BH188" s="200">
        <f>IF(N188="zníž. prenesená",J188,0)</f>
        <v>0</v>
      </c>
      <c r="BI188" s="200">
        <f>IF(N188="nulová",J188,0)</f>
        <v>0</v>
      </c>
      <c r="BJ188" s="16" t="s">
        <v>89</v>
      </c>
      <c r="BK188" s="200">
        <f>ROUND(I188*H188,2)</f>
        <v>0</v>
      </c>
      <c r="BL188" s="16" t="s">
        <v>166</v>
      </c>
      <c r="BM188" s="199" t="s">
        <v>351</v>
      </c>
    </row>
    <row r="189" s="2" customFormat="1" ht="16.5" customHeight="1">
      <c r="A189" s="35"/>
      <c r="B189" s="186"/>
      <c r="C189" s="201" t="s">
        <v>254</v>
      </c>
      <c r="D189" s="201" t="s">
        <v>155</v>
      </c>
      <c r="E189" s="202" t="s">
        <v>623</v>
      </c>
      <c r="F189" s="203" t="s">
        <v>624</v>
      </c>
      <c r="G189" s="204" t="s">
        <v>153</v>
      </c>
      <c r="H189" s="205">
        <v>1</v>
      </c>
      <c r="I189" s="206"/>
      <c r="J189" s="207">
        <f>ROUND(I189*H189,2)</f>
        <v>0</v>
      </c>
      <c r="K189" s="208"/>
      <c r="L189" s="209"/>
      <c r="M189" s="210" t="s">
        <v>1</v>
      </c>
      <c r="N189" s="211" t="s">
        <v>42</v>
      </c>
      <c r="O189" s="79"/>
      <c r="P189" s="197">
        <f>O189*H189</f>
        <v>0</v>
      </c>
      <c r="Q189" s="197">
        <v>0</v>
      </c>
      <c r="R189" s="197">
        <f>Q189*H189</f>
        <v>0</v>
      </c>
      <c r="S189" s="197">
        <v>0</v>
      </c>
      <c r="T189" s="198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9" t="s">
        <v>170</v>
      </c>
      <c r="AT189" s="199" t="s">
        <v>155</v>
      </c>
      <c r="AU189" s="199" t="s">
        <v>89</v>
      </c>
      <c r="AY189" s="16" t="s">
        <v>148</v>
      </c>
      <c r="BE189" s="200">
        <f>IF(N189="základná",J189,0)</f>
        <v>0</v>
      </c>
      <c r="BF189" s="200">
        <f>IF(N189="znížená",J189,0)</f>
        <v>0</v>
      </c>
      <c r="BG189" s="200">
        <f>IF(N189="zákl. prenesená",J189,0)</f>
        <v>0</v>
      </c>
      <c r="BH189" s="200">
        <f>IF(N189="zníž. prenesená",J189,0)</f>
        <v>0</v>
      </c>
      <c r="BI189" s="200">
        <f>IF(N189="nulová",J189,0)</f>
        <v>0</v>
      </c>
      <c r="BJ189" s="16" t="s">
        <v>89</v>
      </c>
      <c r="BK189" s="200">
        <f>ROUND(I189*H189,2)</f>
        <v>0</v>
      </c>
      <c r="BL189" s="16" t="s">
        <v>166</v>
      </c>
      <c r="BM189" s="199" t="s">
        <v>354</v>
      </c>
    </row>
    <row r="190" s="2" customFormat="1" ht="16.5" customHeight="1">
      <c r="A190" s="35"/>
      <c r="B190" s="186"/>
      <c r="C190" s="201" t="s">
        <v>355</v>
      </c>
      <c r="D190" s="201" t="s">
        <v>155</v>
      </c>
      <c r="E190" s="202" t="s">
        <v>625</v>
      </c>
      <c r="F190" s="203" t="s">
        <v>626</v>
      </c>
      <c r="G190" s="204" t="s">
        <v>153</v>
      </c>
      <c r="H190" s="205">
        <v>1</v>
      </c>
      <c r="I190" s="206"/>
      <c r="J190" s="207">
        <f>ROUND(I190*H190,2)</f>
        <v>0</v>
      </c>
      <c r="K190" s="208"/>
      <c r="L190" s="209"/>
      <c r="M190" s="210" t="s">
        <v>1</v>
      </c>
      <c r="N190" s="211" t="s">
        <v>42</v>
      </c>
      <c r="O190" s="79"/>
      <c r="P190" s="197">
        <f>O190*H190</f>
        <v>0</v>
      </c>
      <c r="Q190" s="197">
        <v>0</v>
      </c>
      <c r="R190" s="197">
        <f>Q190*H190</f>
        <v>0</v>
      </c>
      <c r="S190" s="197">
        <v>0</v>
      </c>
      <c r="T190" s="198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9" t="s">
        <v>170</v>
      </c>
      <c r="AT190" s="199" t="s">
        <v>155</v>
      </c>
      <c r="AU190" s="199" t="s">
        <v>89</v>
      </c>
      <c r="AY190" s="16" t="s">
        <v>148</v>
      </c>
      <c r="BE190" s="200">
        <f>IF(N190="základná",J190,0)</f>
        <v>0</v>
      </c>
      <c r="BF190" s="200">
        <f>IF(N190="znížená",J190,0)</f>
        <v>0</v>
      </c>
      <c r="BG190" s="200">
        <f>IF(N190="zákl. prenesená",J190,0)</f>
        <v>0</v>
      </c>
      <c r="BH190" s="200">
        <f>IF(N190="zníž. prenesená",J190,0)</f>
        <v>0</v>
      </c>
      <c r="BI190" s="200">
        <f>IF(N190="nulová",J190,0)</f>
        <v>0</v>
      </c>
      <c r="BJ190" s="16" t="s">
        <v>89</v>
      </c>
      <c r="BK190" s="200">
        <f>ROUND(I190*H190,2)</f>
        <v>0</v>
      </c>
      <c r="BL190" s="16" t="s">
        <v>166</v>
      </c>
      <c r="BM190" s="199" t="s">
        <v>358</v>
      </c>
    </row>
    <row r="191" s="2" customFormat="1" ht="16.5" customHeight="1">
      <c r="A191" s="35"/>
      <c r="B191" s="186"/>
      <c r="C191" s="201" t="s">
        <v>258</v>
      </c>
      <c r="D191" s="201" t="s">
        <v>155</v>
      </c>
      <c r="E191" s="202" t="s">
        <v>627</v>
      </c>
      <c r="F191" s="203" t="s">
        <v>628</v>
      </c>
      <c r="G191" s="204" t="s">
        <v>153</v>
      </c>
      <c r="H191" s="205">
        <v>3</v>
      </c>
      <c r="I191" s="206"/>
      <c r="J191" s="207">
        <f>ROUND(I191*H191,2)</f>
        <v>0</v>
      </c>
      <c r="K191" s="208"/>
      <c r="L191" s="209"/>
      <c r="M191" s="210" t="s">
        <v>1</v>
      </c>
      <c r="N191" s="211" t="s">
        <v>42</v>
      </c>
      <c r="O191" s="79"/>
      <c r="P191" s="197">
        <f>O191*H191</f>
        <v>0</v>
      </c>
      <c r="Q191" s="197">
        <v>0</v>
      </c>
      <c r="R191" s="197">
        <f>Q191*H191</f>
        <v>0</v>
      </c>
      <c r="S191" s="197">
        <v>0</v>
      </c>
      <c r="T191" s="198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9" t="s">
        <v>170</v>
      </c>
      <c r="AT191" s="199" t="s">
        <v>155</v>
      </c>
      <c r="AU191" s="199" t="s">
        <v>89</v>
      </c>
      <c r="AY191" s="16" t="s">
        <v>148</v>
      </c>
      <c r="BE191" s="200">
        <f>IF(N191="základná",J191,0)</f>
        <v>0</v>
      </c>
      <c r="BF191" s="200">
        <f>IF(N191="znížená",J191,0)</f>
        <v>0</v>
      </c>
      <c r="BG191" s="200">
        <f>IF(N191="zákl. prenesená",J191,0)</f>
        <v>0</v>
      </c>
      <c r="BH191" s="200">
        <f>IF(N191="zníž. prenesená",J191,0)</f>
        <v>0</v>
      </c>
      <c r="BI191" s="200">
        <f>IF(N191="nulová",J191,0)</f>
        <v>0</v>
      </c>
      <c r="BJ191" s="16" t="s">
        <v>89</v>
      </c>
      <c r="BK191" s="200">
        <f>ROUND(I191*H191,2)</f>
        <v>0</v>
      </c>
      <c r="BL191" s="16" t="s">
        <v>166</v>
      </c>
      <c r="BM191" s="199" t="s">
        <v>361</v>
      </c>
    </row>
    <row r="192" s="2" customFormat="1" ht="16.5" customHeight="1">
      <c r="A192" s="35"/>
      <c r="B192" s="186"/>
      <c r="C192" s="201" t="s">
        <v>362</v>
      </c>
      <c r="D192" s="201" t="s">
        <v>155</v>
      </c>
      <c r="E192" s="202" t="s">
        <v>629</v>
      </c>
      <c r="F192" s="203" t="s">
        <v>630</v>
      </c>
      <c r="G192" s="204" t="s">
        <v>153</v>
      </c>
      <c r="H192" s="205">
        <v>14</v>
      </c>
      <c r="I192" s="206"/>
      <c r="J192" s="207">
        <f>ROUND(I192*H192,2)</f>
        <v>0</v>
      </c>
      <c r="K192" s="208"/>
      <c r="L192" s="209"/>
      <c r="M192" s="210" t="s">
        <v>1</v>
      </c>
      <c r="N192" s="211" t="s">
        <v>42</v>
      </c>
      <c r="O192" s="79"/>
      <c r="P192" s="197">
        <f>O192*H192</f>
        <v>0</v>
      </c>
      <c r="Q192" s="197">
        <v>0</v>
      </c>
      <c r="R192" s="197">
        <f>Q192*H192</f>
        <v>0</v>
      </c>
      <c r="S192" s="197">
        <v>0</v>
      </c>
      <c r="T192" s="198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9" t="s">
        <v>170</v>
      </c>
      <c r="AT192" s="199" t="s">
        <v>155</v>
      </c>
      <c r="AU192" s="199" t="s">
        <v>89</v>
      </c>
      <c r="AY192" s="16" t="s">
        <v>148</v>
      </c>
      <c r="BE192" s="200">
        <f>IF(N192="základná",J192,0)</f>
        <v>0</v>
      </c>
      <c r="BF192" s="200">
        <f>IF(N192="znížená",J192,0)</f>
        <v>0</v>
      </c>
      <c r="BG192" s="200">
        <f>IF(N192="zákl. prenesená",J192,0)</f>
        <v>0</v>
      </c>
      <c r="BH192" s="200">
        <f>IF(N192="zníž. prenesená",J192,0)</f>
        <v>0</v>
      </c>
      <c r="BI192" s="200">
        <f>IF(N192="nulová",J192,0)</f>
        <v>0</v>
      </c>
      <c r="BJ192" s="16" t="s">
        <v>89</v>
      </c>
      <c r="BK192" s="200">
        <f>ROUND(I192*H192,2)</f>
        <v>0</v>
      </c>
      <c r="BL192" s="16" t="s">
        <v>166</v>
      </c>
      <c r="BM192" s="199" t="s">
        <v>365</v>
      </c>
    </row>
    <row r="193" s="2" customFormat="1" ht="16.5" customHeight="1">
      <c r="A193" s="35"/>
      <c r="B193" s="186"/>
      <c r="C193" s="187" t="s">
        <v>261</v>
      </c>
      <c r="D193" s="187" t="s">
        <v>150</v>
      </c>
      <c r="E193" s="188" t="s">
        <v>631</v>
      </c>
      <c r="F193" s="189" t="s">
        <v>632</v>
      </c>
      <c r="G193" s="190" t="s">
        <v>153</v>
      </c>
      <c r="H193" s="191">
        <v>1</v>
      </c>
      <c r="I193" s="192"/>
      <c r="J193" s="193">
        <f>ROUND(I193*H193,2)</f>
        <v>0</v>
      </c>
      <c r="K193" s="194"/>
      <c r="L193" s="36"/>
      <c r="M193" s="195" t="s">
        <v>1</v>
      </c>
      <c r="N193" s="196" t="s">
        <v>42</v>
      </c>
      <c r="O193" s="79"/>
      <c r="P193" s="197">
        <f>O193*H193</f>
        <v>0</v>
      </c>
      <c r="Q193" s="197">
        <v>0</v>
      </c>
      <c r="R193" s="197">
        <f>Q193*H193</f>
        <v>0</v>
      </c>
      <c r="S193" s="197">
        <v>0</v>
      </c>
      <c r="T193" s="198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9" t="s">
        <v>166</v>
      </c>
      <c r="AT193" s="199" t="s">
        <v>150</v>
      </c>
      <c r="AU193" s="199" t="s">
        <v>89</v>
      </c>
      <c r="AY193" s="16" t="s">
        <v>148</v>
      </c>
      <c r="BE193" s="200">
        <f>IF(N193="základná",J193,0)</f>
        <v>0</v>
      </c>
      <c r="BF193" s="200">
        <f>IF(N193="znížená",J193,0)</f>
        <v>0</v>
      </c>
      <c r="BG193" s="200">
        <f>IF(N193="zákl. prenesená",J193,0)</f>
        <v>0</v>
      </c>
      <c r="BH193" s="200">
        <f>IF(N193="zníž. prenesená",J193,0)</f>
        <v>0</v>
      </c>
      <c r="BI193" s="200">
        <f>IF(N193="nulová",J193,0)</f>
        <v>0</v>
      </c>
      <c r="BJ193" s="16" t="s">
        <v>89</v>
      </c>
      <c r="BK193" s="200">
        <f>ROUND(I193*H193,2)</f>
        <v>0</v>
      </c>
      <c r="BL193" s="16" t="s">
        <v>166</v>
      </c>
      <c r="BM193" s="199" t="s">
        <v>368</v>
      </c>
    </row>
    <row r="194" s="2" customFormat="1" ht="24.15" customHeight="1">
      <c r="A194" s="35"/>
      <c r="B194" s="186"/>
      <c r="C194" s="201" t="s">
        <v>369</v>
      </c>
      <c r="D194" s="201" t="s">
        <v>155</v>
      </c>
      <c r="E194" s="202" t="s">
        <v>633</v>
      </c>
      <c r="F194" s="203" t="s">
        <v>634</v>
      </c>
      <c r="G194" s="204" t="s">
        <v>153</v>
      </c>
      <c r="H194" s="205">
        <v>1</v>
      </c>
      <c r="I194" s="206"/>
      <c r="J194" s="207">
        <f>ROUND(I194*H194,2)</f>
        <v>0</v>
      </c>
      <c r="K194" s="208"/>
      <c r="L194" s="209"/>
      <c r="M194" s="210" t="s">
        <v>1</v>
      </c>
      <c r="N194" s="211" t="s">
        <v>42</v>
      </c>
      <c r="O194" s="79"/>
      <c r="P194" s="197">
        <f>O194*H194</f>
        <v>0</v>
      </c>
      <c r="Q194" s="197">
        <v>0</v>
      </c>
      <c r="R194" s="197">
        <f>Q194*H194</f>
        <v>0</v>
      </c>
      <c r="S194" s="197">
        <v>0</v>
      </c>
      <c r="T194" s="198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9" t="s">
        <v>170</v>
      </c>
      <c r="AT194" s="199" t="s">
        <v>155</v>
      </c>
      <c r="AU194" s="199" t="s">
        <v>89</v>
      </c>
      <c r="AY194" s="16" t="s">
        <v>148</v>
      </c>
      <c r="BE194" s="200">
        <f>IF(N194="základná",J194,0)</f>
        <v>0</v>
      </c>
      <c r="BF194" s="200">
        <f>IF(N194="znížená",J194,0)</f>
        <v>0</v>
      </c>
      <c r="BG194" s="200">
        <f>IF(N194="zákl. prenesená",J194,0)</f>
        <v>0</v>
      </c>
      <c r="BH194" s="200">
        <f>IF(N194="zníž. prenesená",J194,0)</f>
        <v>0</v>
      </c>
      <c r="BI194" s="200">
        <f>IF(N194="nulová",J194,0)</f>
        <v>0</v>
      </c>
      <c r="BJ194" s="16" t="s">
        <v>89</v>
      </c>
      <c r="BK194" s="200">
        <f>ROUND(I194*H194,2)</f>
        <v>0</v>
      </c>
      <c r="BL194" s="16" t="s">
        <v>166</v>
      </c>
      <c r="BM194" s="199" t="s">
        <v>372</v>
      </c>
    </row>
    <row r="195" s="2" customFormat="1" ht="24.15" customHeight="1">
      <c r="A195" s="35"/>
      <c r="B195" s="186"/>
      <c r="C195" s="201" t="s">
        <v>265</v>
      </c>
      <c r="D195" s="201" t="s">
        <v>155</v>
      </c>
      <c r="E195" s="202" t="s">
        <v>635</v>
      </c>
      <c r="F195" s="203" t="s">
        <v>636</v>
      </c>
      <c r="G195" s="204" t="s">
        <v>153</v>
      </c>
      <c r="H195" s="205">
        <v>1</v>
      </c>
      <c r="I195" s="206"/>
      <c r="J195" s="207">
        <f>ROUND(I195*H195,2)</f>
        <v>0</v>
      </c>
      <c r="K195" s="208"/>
      <c r="L195" s="209"/>
      <c r="M195" s="210" t="s">
        <v>1</v>
      </c>
      <c r="N195" s="211" t="s">
        <v>42</v>
      </c>
      <c r="O195" s="79"/>
      <c r="P195" s="197">
        <f>O195*H195</f>
        <v>0</v>
      </c>
      <c r="Q195" s="197">
        <v>0</v>
      </c>
      <c r="R195" s="197">
        <f>Q195*H195</f>
        <v>0</v>
      </c>
      <c r="S195" s="197">
        <v>0</v>
      </c>
      <c r="T195" s="198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9" t="s">
        <v>170</v>
      </c>
      <c r="AT195" s="199" t="s">
        <v>155</v>
      </c>
      <c r="AU195" s="199" t="s">
        <v>89</v>
      </c>
      <c r="AY195" s="16" t="s">
        <v>148</v>
      </c>
      <c r="BE195" s="200">
        <f>IF(N195="základná",J195,0)</f>
        <v>0</v>
      </c>
      <c r="BF195" s="200">
        <f>IF(N195="znížená",J195,0)</f>
        <v>0</v>
      </c>
      <c r="BG195" s="200">
        <f>IF(N195="zákl. prenesená",J195,0)</f>
        <v>0</v>
      </c>
      <c r="BH195" s="200">
        <f>IF(N195="zníž. prenesená",J195,0)</f>
        <v>0</v>
      </c>
      <c r="BI195" s="200">
        <f>IF(N195="nulová",J195,0)</f>
        <v>0</v>
      </c>
      <c r="BJ195" s="16" t="s">
        <v>89</v>
      </c>
      <c r="BK195" s="200">
        <f>ROUND(I195*H195,2)</f>
        <v>0</v>
      </c>
      <c r="BL195" s="16" t="s">
        <v>166</v>
      </c>
      <c r="BM195" s="199" t="s">
        <v>375</v>
      </c>
    </row>
    <row r="196" s="2" customFormat="1" ht="24.15" customHeight="1">
      <c r="A196" s="35"/>
      <c r="B196" s="186"/>
      <c r="C196" s="201" t="s">
        <v>376</v>
      </c>
      <c r="D196" s="201" t="s">
        <v>155</v>
      </c>
      <c r="E196" s="202" t="s">
        <v>637</v>
      </c>
      <c r="F196" s="203" t="s">
        <v>638</v>
      </c>
      <c r="G196" s="204" t="s">
        <v>153</v>
      </c>
      <c r="H196" s="205">
        <v>2</v>
      </c>
      <c r="I196" s="206"/>
      <c r="J196" s="207">
        <f>ROUND(I196*H196,2)</f>
        <v>0</v>
      </c>
      <c r="K196" s="208"/>
      <c r="L196" s="209"/>
      <c r="M196" s="210" t="s">
        <v>1</v>
      </c>
      <c r="N196" s="211" t="s">
        <v>42</v>
      </c>
      <c r="O196" s="79"/>
      <c r="P196" s="197">
        <f>O196*H196</f>
        <v>0</v>
      </c>
      <c r="Q196" s="197">
        <v>0</v>
      </c>
      <c r="R196" s="197">
        <f>Q196*H196</f>
        <v>0</v>
      </c>
      <c r="S196" s="197">
        <v>0</v>
      </c>
      <c r="T196" s="198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9" t="s">
        <v>170</v>
      </c>
      <c r="AT196" s="199" t="s">
        <v>155</v>
      </c>
      <c r="AU196" s="199" t="s">
        <v>89</v>
      </c>
      <c r="AY196" s="16" t="s">
        <v>148</v>
      </c>
      <c r="BE196" s="200">
        <f>IF(N196="základná",J196,0)</f>
        <v>0</v>
      </c>
      <c r="BF196" s="200">
        <f>IF(N196="znížená",J196,0)</f>
        <v>0</v>
      </c>
      <c r="BG196" s="200">
        <f>IF(N196="zákl. prenesená",J196,0)</f>
        <v>0</v>
      </c>
      <c r="BH196" s="200">
        <f>IF(N196="zníž. prenesená",J196,0)</f>
        <v>0</v>
      </c>
      <c r="BI196" s="200">
        <f>IF(N196="nulová",J196,0)</f>
        <v>0</v>
      </c>
      <c r="BJ196" s="16" t="s">
        <v>89</v>
      </c>
      <c r="BK196" s="200">
        <f>ROUND(I196*H196,2)</f>
        <v>0</v>
      </c>
      <c r="BL196" s="16" t="s">
        <v>166</v>
      </c>
      <c r="BM196" s="199" t="s">
        <v>379</v>
      </c>
    </row>
    <row r="197" s="2" customFormat="1" ht="24.15" customHeight="1">
      <c r="A197" s="35"/>
      <c r="B197" s="186"/>
      <c r="C197" s="187" t="s">
        <v>268</v>
      </c>
      <c r="D197" s="187" t="s">
        <v>150</v>
      </c>
      <c r="E197" s="188" t="s">
        <v>639</v>
      </c>
      <c r="F197" s="189" t="s">
        <v>640</v>
      </c>
      <c r="G197" s="190" t="s">
        <v>223</v>
      </c>
      <c r="H197" s="212"/>
      <c r="I197" s="192"/>
      <c r="J197" s="193">
        <f>ROUND(I197*H197,2)</f>
        <v>0</v>
      </c>
      <c r="K197" s="194"/>
      <c r="L197" s="36"/>
      <c r="M197" s="195" t="s">
        <v>1</v>
      </c>
      <c r="N197" s="196" t="s">
        <v>42</v>
      </c>
      <c r="O197" s="79"/>
      <c r="P197" s="197">
        <f>O197*H197</f>
        <v>0</v>
      </c>
      <c r="Q197" s="197">
        <v>0</v>
      </c>
      <c r="R197" s="197">
        <f>Q197*H197</f>
        <v>0</v>
      </c>
      <c r="S197" s="197">
        <v>0</v>
      </c>
      <c r="T197" s="198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9" t="s">
        <v>166</v>
      </c>
      <c r="AT197" s="199" t="s">
        <v>150</v>
      </c>
      <c r="AU197" s="199" t="s">
        <v>89</v>
      </c>
      <c r="AY197" s="16" t="s">
        <v>148</v>
      </c>
      <c r="BE197" s="200">
        <f>IF(N197="základná",J197,0)</f>
        <v>0</v>
      </c>
      <c r="BF197" s="200">
        <f>IF(N197="znížená",J197,0)</f>
        <v>0</v>
      </c>
      <c r="BG197" s="200">
        <f>IF(N197="zákl. prenesená",J197,0)</f>
        <v>0</v>
      </c>
      <c r="BH197" s="200">
        <f>IF(N197="zníž. prenesená",J197,0)</f>
        <v>0</v>
      </c>
      <c r="BI197" s="200">
        <f>IF(N197="nulová",J197,0)</f>
        <v>0</v>
      </c>
      <c r="BJ197" s="16" t="s">
        <v>89</v>
      </c>
      <c r="BK197" s="200">
        <f>ROUND(I197*H197,2)</f>
        <v>0</v>
      </c>
      <c r="BL197" s="16" t="s">
        <v>166</v>
      </c>
      <c r="BM197" s="199" t="s">
        <v>384</v>
      </c>
    </row>
    <row r="198" s="12" customFormat="1" ht="22.8" customHeight="1">
      <c r="A198" s="12"/>
      <c r="B198" s="173"/>
      <c r="C198" s="12"/>
      <c r="D198" s="174" t="s">
        <v>75</v>
      </c>
      <c r="E198" s="184" t="s">
        <v>641</v>
      </c>
      <c r="F198" s="184" t="s">
        <v>642</v>
      </c>
      <c r="G198" s="12"/>
      <c r="H198" s="12"/>
      <c r="I198" s="176"/>
      <c r="J198" s="185">
        <f>BK198</f>
        <v>0</v>
      </c>
      <c r="K198" s="12"/>
      <c r="L198" s="173"/>
      <c r="M198" s="178"/>
      <c r="N198" s="179"/>
      <c r="O198" s="179"/>
      <c r="P198" s="180">
        <f>SUM(P199:P253)</f>
        <v>0</v>
      </c>
      <c r="Q198" s="179"/>
      <c r="R198" s="180">
        <f>SUM(R199:R253)</f>
        <v>0</v>
      </c>
      <c r="S198" s="179"/>
      <c r="T198" s="181">
        <f>SUM(T199:T253)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74" t="s">
        <v>89</v>
      </c>
      <c r="AT198" s="182" t="s">
        <v>75</v>
      </c>
      <c r="AU198" s="182" t="s">
        <v>83</v>
      </c>
      <c r="AY198" s="174" t="s">
        <v>148</v>
      </c>
      <c r="BK198" s="183">
        <f>SUM(BK199:BK253)</f>
        <v>0</v>
      </c>
    </row>
    <row r="199" s="2" customFormat="1" ht="16.5" customHeight="1">
      <c r="A199" s="35"/>
      <c r="B199" s="186"/>
      <c r="C199" s="187" t="s">
        <v>385</v>
      </c>
      <c r="D199" s="187" t="s">
        <v>150</v>
      </c>
      <c r="E199" s="188" t="s">
        <v>643</v>
      </c>
      <c r="F199" s="189" t="s">
        <v>644</v>
      </c>
      <c r="G199" s="190" t="s">
        <v>153</v>
      </c>
      <c r="H199" s="191">
        <v>1</v>
      </c>
      <c r="I199" s="192"/>
      <c r="J199" s="193">
        <f>ROUND(I199*H199,2)</f>
        <v>0</v>
      </c>
      <c r="K199" s="194"/>
      <c r="L199" s="36"/>
      <c r="M199" s="195" t="s">
        <v>1</v>
      </c>
      <c r="N199" s="196" t="s">
        <v>42</v>
      </c>
      <c r="O199" s="79"/>
      <c r="P199" s="197">
        <f>O199*H199</f>
        <v>0</v>
      </c>
      <c r="Q199" s="197">
        <v>0</v>
      </c>
      <c r="R199" s="197">
        <f>Q199*H199</f>
        <v>0</v>
      </c>
      <c r="S199" s="197">
        <v>0</v>
      </c>
      <c r="T199" s="198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9" t="s">
        <v>166</v>
      </c>
      <c r="AT199" s="199" t="s">
        <v>150</v>
      </c>
      <c r="AU199" s="199" t="s">
        <v>89</v>
      </c>
      <c r="AY199" s="16" t="s">
        <v>148</v>
      </c>
      <c r="BE199" s="200">
        <f>IF(N199="základná",J199,0)</f>
        <v>0</v>
      </c>
      <c r="BF199" s="200">
        <f>IF(N199="znížená",J199,0)</f>
        <v>0</v>
      </c>
      <c r="BG199" s="200">
        <f>IF(N199="zákl. prenesená",J199,0)</f>
        <v>0</v>
      </c>
      <c r="BH199" s="200">
        <f>IF(N199="zníž. prenesená",J199,0)</f>
        <v>0</v>
      </c>
      <c r="BI199" s="200">
        <f>IF(N199="nulová",J199,0)</f>
        <v>0</v>
      </c>
      <c r="BJ199" s="16" t="s">
        <v>89</v>
      </c>
      <c r="BK199" s="200">
        <f>ROUND(I199*H199,2)</f>
        <v>0</v>
      </c>
      <c r="BL199" s="16" t="s">
        <v>166</v>
      </c>
      <c r="BM199" s="199" t="s">
        <v>388</v>
      </c>
    </row>
    <row r="200" s="2" customFormat="1" ht="16.5" customHeight="1">
      <c r="A200" s="35"/>
      <c r="B200" s="186"/>
      <c r="C200" s="201" t="s">
        <v>272</v>
      </c>
      <c r="D200" s="201" t="s">
        <v>155</v>
      </c>
      <c r="E200" s="202" t="s">
        <v>645</v>
      </c>
      <c r="F200" s="203" t="s">
        <v>646</v>
      </c>
      <c r="G200" s="204" t="s">
        <v>165</v>
      </c>
      <c r="H200" s="205">
        <v>1</v>
      </c>
      <c r="I200" s="206"/>
      <c r="J200" s="207">
        <f>ROUND(I200*H200,2)</f>
        <v>0</v>
      </c>
      <c r="K200" s="208"/>
      <c r="L200" s="209"/>
      <c r="M200" s="210" t="s">
        <v>1</v>
      </c>
      <c r="N200" s="211" t="s">
        <v>42</v>
      </c>
      <c r="O200" s="79"/>
      <c r="P200" s="197">
        <f>O200*H200</f>
        <v>0</v>
      </c>
      <c r="Q200" s="197">
        <v>0</v>
      </c>
      <c r="R200" s="197">
        <f>Q200*H200</f>
        <v>0</v>
      </c>
      <c r="S200" s="197">
        <v>0</v>
      </c>
      <c r="T200" s="198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9" t="s">
        <v>170</v>
      </c>
      <c r="AT200" s="199" t="s">
        <v>155</v>
      </c>
      <c r="AU200" s="199" t="s">
        <v>89</v>
      </c>
      <c r="AY200" s="16" t="s">
        <v>148</v>
      </c>
      <c r="BE200" s="200">
        <f>IF(N200="základná",J200,0)</f>
        <v>0</v>
      </c>
      <c r="BF200" s="200">
        <f>IF(N200="znížená",J200,0)</f>
        <v>0</v>
      </c>
      <c r="BG200" s="200">
        <f>IF(N200="zákl. prenesená",J200,0)</f>
        <v>0</v>
      </c>
      <c r="BH200" s="200">
        <f>IF(N200="zníž. prenesená",J200,0)</f>
        <v>0</v>
      </c>
      <c r="BI200" s="200">
        <f>IF(N200="nulová",J200,0)</f>
        <v>0</v>
      </c>
      <c r="BJ200" s="16" t="s">
        <v>89</v>
      </c>
      <c r="BK200" s="200">
        <f>ROUND(I200*H200,2)</f>
        <v>0</v>
      </c>
      <c r="BL200" s="16" t="s">
        <v>166</v>
      </c>
      <c r="BM200" s="199" t="s">
        <v>391</v>
      </c>
    </row>
    <row r="201" s="2" customFormat="1" ht="16.5" customHeight="1">
      <c r="A201" s="35"/>
      <c r="B201" s="186"/>
      <c r="C201" s="201" t="s">
        <v>392</v>
      </c>
      <c r="D201" s="201" t="s">
        <v>155</v>
      </c>
      <c r="E201" s="202" t="s">
        <v>647</v>
      </c>
      <c r="F201" s="203" t="s">
        <v>648</v>
      </c>
      <c r="G201" s="204" t="s">
        <v>153</v>
      </c>
      <c r="H201" s="205">
        <v>2</v>
      </c>
      <c r="I201" s="206"/>
      <c r="J201" s="207">
        <f>ROUND(I201*H201,2)</f>
        <v>0</v>
      </c>
      <c r="K201" s="208"/>
      <c r="L201" s="209"/>
      <c r="M201" s="210" t="s">
        <v>1</v>
      </c>
      <c r="N201" s="211" t="s">
        <v>42</v>
      </c>
      <c r="O201" s="79"/>
      <c r="P201" s="197">
        <f>O201*H201</f>
        <v>0</v>
      </c>
      <c r="Q201" s="197">
        <v>0</v>
      </c>
      <c r="R201" s="197">
        <f>Q201*H201</f>
        <v>0</v>
      </c>
      <c r="S201" s="197">
        <v>0</v>
      </c>
      <c r="T201" s="198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9" t="s">
        <v>170</v>
      </c>
      <c r="AT201" s="199" t="s">
        <v>155</v>
      </c>
      <c r="AU201" s="199" t="s">
        <v>89</v>
      </c>
      <c r="AY201" s="16" t="s">
        <v>148</v>
      </c>
      <c r="BE201" s="200">
        <f>IF(N201="základná",J201,0)</f>
        <v>0</v>
      </c>
      <c r="BF201" s="200">
        <f>IF(N201="znížená",J201,0)</f>
        <v>0</v>
      </c>
      <c r="BG201" s="200">
        <f>IF(N201="zákl. prenesená",J201,0)</f>
        <v>0</v>
      </c>
      <c r="BH201" s="200">
        <f>IF(N201="zníž. prenesená",J201,0)</f>
        <v>0</v>
      </c>
      <c r="BI201" s="200">
        <f>IF(N201="nulová",J201,0)</f>
        <v>0</v>
      </c>
      <c r="BJ201" s="16" t="s">
        <v>89</v>
      </c>
      <c r="BK201" s="200">
        <f>ROUND(I201*H201,2)</f>
        <v>0</v>
      </c>
      <c r="BL201" s="16" t="s">
        <v>166</v>
      </c>
      <c r="BM201" s="199" t="s">
        <v>395</v>
      </c>
    </row>
    <row r="202" s="2" customFormat="1" ht="16.5" customHeight="1">
      <c r="A202" s="35"/>
      <c r="B202" s="186"/>
      <c r="C202" s="187" t="s">
        <v>275</v>
      </c>
      <c r="D202" s="187" t="s">
        <v>150</v>
      </c>
      <c r="E202" s="188" t="s">
        <v>649</v>
      </c>
      <c r="F202" s="189" t="s">
        <v>650</v>
      </c>
      <c r="G202" s="190" t="s">
        <v>153</v>
      </c>
      <c r="H202" s="191">
        <v>1</v>
      </c>
      <c r="I202" s="192"/>
      <c r="J202" s="193">
        <f>ROUND(I202*H202,2)</f>
        <v>0</v>
      </c>
      <c r="K202" s="194"/>
      <c r="L202" s="36"/>
      <c r="M202" s="195" t="s">
        <v>1</v>
      </c>
      <c r="N202" s="196" t="s">
        <v>42</v>
      </c>
      <c r="O202" s="79"/>
      <c r="P202" s="197">
        <f>O202*H202</f>
        <v>0</v>
      </c>
      <c r="Q202" s="197">
        <v>0</v>
      </c>
      <c r="R202" s="197">
        <f>Q202*H202</f>
        <v>0</v>
      </c>
      <c r="S202" s="197">
        <v>0</v>
      </c>
      <c r="T202" s="198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9" t="s">
        <v>166</v>
      </c>
      <c r="AT202" s="199" t="s">
        <v>150</v>
      </c>
      <c r="AU202" s="199" t="s">
        <v>89</v>
      </c>
      <c r="AY202" s="16" t="s">
        <v>148</v>
      </c>
      <c r="BE202" s="200">
        <f>IF(N202="základná",J202,0)</f>
        <v>0</v>
      </c>
      <c r="BF202" s="200">
        <f>IF(N202="znížená",J202,0)</f>
        <v>0</v>
      </c>
      <c r="BG202" s="200">
        <f>IF(N202="zákl. prenesená",J202,0)</f>
        <v>0</v>
      </c>
      <c r="BH202" s="200">
        <f>IF(N202="zníž. prenesená",J202,0)</f>
        <v>0</v>
      </c>
      <c r="BI202" s="200">
        <f>IF(N202="nulová",J202,0)</f>
        <v>0</v>
      </c>
      <c r="BJ202" s="16" t="s">
        <v>89</v>
      </c>
      <c r="BK202" s="200">
        <f>ROUND(I202*H202,2)</f>
        <v>0</v>
      </c>
      <c r="BL202" s="16" t="s">
        <v>166</v>
      </c>
      <c r="BM202" s="199" t="s">
        <v>398</v>
      </c>
    </row>
    <row r="203" s="2" customFormat="1" ht="24.15" customHeight="1">
      <c r="A203" s="35"/>
      <c r="B203" s="186"/>
      <c r="C203" s="201" t="s">
        <v>399</v>
      </c>
      <c r="D203" s="201" t="s">
        <v>155</v>
      </c>
      <c r="E203" s="202" t="s">
        <v>651</v>
      </c>
      <c r="F203" s="203" t="s">
        <v>652</v>
      </c>
      <c r="G203" s="204" t="s">
        <v>153</v>
      </c>
      <c r="H203" s="205">
        <v>1</v>
      </c>
      <c r="I203" s="206"/>
      <c r="J203" s="207">
        <f>ROUND(I203*H203,2)</f>
        <v>0</v>
      </c>
      <c r="K203" s="208"/>
      <c r="L203" s="209"/>
      <c r="M203" s="210" t="s">
        <v>1</v>
      </c>
      <c r="N203" s="211" t="s">
        <v>42</v>
      </c>
      <c r="O203" s="79"/>
      <c r="P203" s="197">
        <f>O203*H203</f>
        <v>0</v>
      </c>
      <c r="Q203" s="197">
        <v>0</v>
      </c>
      <c r="R203" s="197">
        <f>Q203*H203</f>
        <v>0</v>
      </c>
      <c r="S203" s="197">
        <v>0</v>
      </c>
      <c r="T203" s="198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9" t="s">
        <v>170</v>
      </c>
      <c r="AT203" s="199" t="s">
        <v>155</v>
      </c>
      <c r="AU203" s="199" t="s">
        <v>89</v>
      </c>
      <c r="AY203" s="16" t="s">
        <v>148</v>
      </c>
      <c r="BE203" s="200">
        <f>IF(N203="základná",J203,0)</f>
        <v>0</v>
      </c>
      <c r="BF203" s="200">
        <f>IF(N203="znížená",J203,0)</f>
        <v>0</v>
      </c>
      <c r="BG203" s="200">
        <f>IF(N203="zákl. prenesená",J203,0)</f>
        <v>0</v>
      </c>
      <c r="BH203" s="200">
        <f>IF(N203="zníž. prenesená",J203,0)</f>
        <v>0</v>
      </c>
      <c r="BI203" s="200">
        <f>IF(N203="nulová",J203,0)</f>
        <v>0</v>
      </c>
      <c r="BJ203" s="16" t="s">
        <v>89</v>
      </c>
      <c r="BK203" s="200">
        <f>ROUND(I203*H203,2)</f>
        <v>0</v>
      </c>
      <c r="BL203" s="16" t="s">
        <v>166</v>
      </c>
      <c r="BM203" s="199" t="s">
        <v>402</v>
      </c>
    </row>
    <row r="204" s="2" customFormat="1" ht="24.15" customHeight="1">
      <c r="A204" s="35"/>
      <c r="B204" s="186"/>
      <c r="C204" s="187" t="s">
        <v>279</v>
      </c>
      <c r="D204" s="187" t="s">
        <v>150</v>
      </c>
      <c r="E204" s="188" t="s">
        <v>653</v>
      </c>
      <c r="F204" s="189" t="s">
        <v>654</v>
      </c>
      <c r="G204" s="190" t="s">
        <v>153</v>
      </c>
      <c r="H204" s="191">
        <v>3</v>
      </c>
      <c r="I204" s="192"/>
      <c r="J204" s="193">
        <f>ROUND(I204*H204,2)</f>
        <v>0</v>
      </c>
      <c r="K204" s="194"/>
      <c r="L204" s="36"/>
      <c r="M204" s="195" t="s">
        <v>1</v>
      </c>
      <c r="N204" s="196" t="s">
        <v>42</v>
      </c>
      <c r="O204" s="79"/>
      <c r="P204" s="197">
        <f>O204*H204</f>
        <v>0</v>
      </c>
      <c r="Q204" s="197">
        <v>0</v>
      </c>
      <c r="R204" s="197">
        <f>Q204*H204</f>
        <v>0</v>
      </c>
      <c r="S204" s="197">
        <v>0</v>
      </c>
      <c r="T204" s="198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9" t="s">
        <v>166</v>
      </c>
      <c r="AT204" s="199" t="s">
        <v>150</v>
      </c>
      <c r="AU204" s="199" t="s">
        <v>89</v>
      </c>
      <c r="AY204" s="16" t="s">
        <v>148</v>
      </c>
      <c r="BE204" s="200">
        <f>IF(N204="základná",J204,0)</f>
        <v>0</v>
      </c>
      <c r="BF204" s="200">
        <f>IF(N204="znížená",J204,0)</f>
        <v>0</v>
      </c>
      <c r="BG204" s="200">
        <f>IF(N204="zákl. prenesená",J204,0)</f>
        <v>0</v>
      </c>
      <c r="BH204" s="200">
        <f>IF(N204="zníž. prenesená",J204,0)</f>
        <v>0</v>
      </c>
      <c r="BI204" s="200">
        <f>IF(N204="nulová",J204,0)</f>
        <v>0</v>
      </c>
      <c r="BJ204" s="16" t="s">
        <v>89</v>
      </c>
      <c r="BK204" s="200">
        <f>ROUND(I204*H204,2)</f>
        <v>0</v>
      </c>
      <c r="BL204" s="16" t="s">
        <v>166</v>
      </c>
      <c r="BM204" s="199" t="s">
        <v>405</v>
      </c>
    </row>
    <row r="205" s="2" customFormat="1" ht="24.15" customHeight="1">
      <c r="A205" s="35"/>
      <c r="B205" s="186"/>
      <c r="C205" s="201" t="s">
        <v>406</v>
      </c>
      <c r="D205" s="201" t="s">
        <v>155</v>
      </c>
      <c r="E205" s="202" t="s">
        <v>655</v>
      </c>
      <c r="F205" s="203" t="s">
        <v>656</v>
      </c>
      <c r="G205" s="204" t="s">
        <v>153</v>
      </c>
      <c r="H205" s="205">
        <v>3</v>
      </c>
      <c r="I205" s="206"/>
      <c r="J205" s="207">
        <f>ROUND(I205*H205,2)</f>
        <v>0</v>
      </c>
      <c r="K205" s="208"/>
      <c r="L205" s="209"/>
      <c r="M205" s="210" t="s">
        <v>1</v>
      </c>
      <c r="N205" s="211" t="s">
        <v>42</v>
      </c>
      <c r="O205" s="79"/>
      <c r="P205" s="197">
        <f>O205*H205</f>
        <v>0</v>
      </c>
      <c r="Q205" s="197">
        <v>0</v>
      </c>
      <c r="R205" s="197">
        <f>Q205*H205</f>
        <v>0</v>
      </c>
      <c r="S205" s="197">
        <v>0</v>
      </c>
      <c r="T205" s="198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9" t="s">
        <v>170</v>
      </c>
      <c r="AT205" s="199" t="s">
        <v>155</v>
      </c>
      <c r="AU205" s="199" t="s">
        <v>89</v>
      </c>
      <c r="AY205" s="16" t="s">
        <v>148</v>
      </c>
      <c r="BE205" s="200">
        <f>IF(N205="základná",J205,0)</f>
        <v>0</v>
      </c>
      <c r="BF205" s="200">
        <f>IF(N205="znížená",J205,0)</f>
        <v>0</v>
      </c>
      <c r="BG205" s="200">
        <f>IF(N205="zákl. prenesená",J205,0)</f>
        <v>0</v>
      </c>
      <c r="BH205" s="200">
        <f>IF(N205="zníž. prenesená",J205,0)</f>
        <v>0</v>
      </c>
      <c r="BI205" s="200">
        <f>IF(N205="nulová",J205,0)</f>
        <v>0</v>
      </c>
      <c r="BJ205" s="16" t="s">
        <v>89</v>
      </c>
      <c r="BK205" s="200">
        <f>ROUND(I205*H205,2)</f>
        <v>0</v>
      </c>
      <c r="BL205" s="16" t="s">
        <v>166</v>
      </c>
      <c r="BM205" s="199" t="s">
        <v>409</v>
      </c>
    </row>
    <row r="206" s="2" customFormat="1" ht="24.15" customHeight="1">
      <c r="A206" s="35"/>
      <c r="B206" s="186"/>
      <c r="C206" s="201" t="s">
        <v>282</v>
      </c>
      <c r="D206" s="201" t="s">
        <v>155</v>
      </c>
      <c r="E206" s="202" t="s">
        <v>657</v>
      </c>
      <c r="F206" s="203" t="s">
        <v>658</v>
      </c>
      <c r="G206" s="204" t="s">
        <v>153</v>
      </c>
      <c r="H206" s="205">
        <v>2</v>
      </c>
      <c r="I206" s="206"/>
      <c r="J206" s="207">
        <f>ROUND(I206*H206,2)</f>
        <v>0</v>
      </c>
      <c r="K206" s="208"/>
      <c r="L206" s="209"/>
      <c r="M206" s="210" t="s">
        <v>1</v>
      </c>
      <c r="N206" s="211" t="s">
        <v>42</v>
      </c>
      <c r="O206" s="79"/>
      <c r="P206" s="197">
        <f>O206*H206</f>
        <v>0</v>
      </c>
      <c r="Q206" s="197">
        <v>0</v>
      </c>
      <c r="R206" s="197">
        <f>Q206*H206</f>
        <v>0</v>
      </c>
      <c r="S206" s="197">
        <v>0</v>
      </c>
      <c r="T206" s="198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9" t="s">
        <v>170</v>
      </c>
      <c r="AT206" s="199" t="s">
        <v>155</v>
      </c>
      <c r="AU206" s="199" t="s">
        <v>89</v>
      </c>
      <c r="AY206" s="16" t="s">
        <v>148</v>
      </c>
      <c r="BE206" s="200">
        <f>IF(N206="základná",J206,0)</f>
        <v>0</v>
      </c>
      <c r="BF206" s="200">
        <f>IF(N206="znížená",J206,0)</f>
        <v>0</v>
      </c>
      <c r="BG206" s="200">
        <f>IF(N206="zákl. prenesená",J206,0)</f>
        <v>0</v>
      </c>
      <c r="BH206" s="200">
        <f>IF(N206="zníž. prenesená",J206,0)</f>
        <v>0</v>
      </c>
      <c r="BI206" s="200">
        <f>IF(N206="nulová",J206,0)</f>
        <v>0</v>
      </c>
      <c r="BJ206" s="16" t="s">
        <v>89</v>
      </c>
      <c r="BK206" s="200">
        <f>ROUND(I206*H206,2)</f>
        <v>0</v>
      </c>
      <c r="BL206" s="16" t="s">
        <v>166</v>
      </c>
      <c r="BM206" s="199" t="s">
        <v>412</v>
      </c>
    </row>
    <row r="207" s="2" customFormat="1" ht="16.5" customHeight="1">
      <c r="A207" s="35"/>
      <c r="B207" s="186"/>
      <c r="C207" s="187" t="s">
        <v>413</v>
      </c>
      <c r="D207" s="187" t="s">
        <v>150</v>
      </c>
      <c r="E207" s="188" t="s">
        <v>659</v>
      </c>
      <c r="F207" s="189" t="s">
        <v>660</v>
      </c>
      <c r="G207" s="190" t="s">
        <v>153</v>
      </c>
      <c r="H207" s="191">
        <v>1</v>
      </c>
      <c r="I207" s="192"/>
      <c r="J207" s="193">
        <f>ROUND(I207*H207,2)</f>
        <v>0</v>
      </c>
      <c r="K207" s="194"/>
      <c r="L207" s="36"/>
      <c r="M207" s="195" t="s">
        <v>1</v>
      </c>
      <c r="N207" s="196" t="s">
        <v>42</v>
      </c>
      <c r="O207" s="79"/>
      <c r="P207" s="197">
        <f>O207*H207</f>
        <v>0</v>
      </c>
      <c r="Q207" s="197">
        <v>0</v>
      </c>
      <c r="R207" s="197">
        <f>Q207*H207</f>
        <v>0</v>
      </c>
      <c r="S207" s="197">
        <v>0</v>
      </c>
      <c r="T207" s="198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9" t="s">
        <v>166</v>
      </c>
      <c r="AT207" s="199" t="s">
        <v>150</v>
      </c>
      <c r="AU207" s="199" t="s">
        <v>89</v>
      </c>
      <c r="AY207" s="16" t="s">
        <v>148</v>
      </c>
      <c r="BE207" s="200">
        <f>IF(N207="základná",J207,0)</f>
        <v>0</v>
      </c>
      <c r="BF207" s="200">
        <f>IF(N207="znížená",J207,0)</f>
        <v>0</v>
      </c>
      <c r="BG207" s="200">
        <f>IF(N207="zákl. prenesená",J207,0)</f>
        <v>0</v>
      </c>
      <c r="BH207" s="200">
        <f>IF(N207="zníž. prenesená",J207,0)</f>
        <v>0</v>
      </c>
      <c r="BI207" s="200">
        <f>IF(N207="nulová",J207,0)</f>
        <v>0</v>
      </c>
      <c r="BJ207" s="16" t="s">
        <v>89</v>
      </c>
      <c r="BK207" s="200">
        <f>ROUND(I207*H207,2)</f>
        <v>0</v>
      </c>
      <c r="BL207" s="16" t="s">
        <v>166</v>
      </c>
      <c r="BM207" s="199" t="s">
        <v>416</v>
      </c>
    </row>
    <row r="208" s="2" customFormat="1" ht="24.15" customHeight="1">
      <c r="A208" s="35"/>
      <c r="B208" s="186"/>
      <c r="C208" s="201" t="s">
        <v>286</v>
      </c>
      <c r="D208" s="201" t="s">
        <v>155</v>
      </c>
      <c r="E208" s="202" t="s">
        <v>661</v>
      </c>
      <c r="F208" s="203" t="s">
        <v>662</v>
      </c>
      <c r="G208" s="204" t="s">
        <v>153</v>
      </c>
      <c r="H208" s="205">
        <v>1</v>
      </c>
      <c r="I208" s="206"/>
      <c r="J208" s="207">
        <f>ROUND(I208*H208,2)</f>
        <v>0</v>
      </c>
      <c r="K208" s="208"/>
      <c r="L208" s="209"/>
      <c r="M208" s="210" t="s">
        <v>1</v>
      </c>
      <c r="N208" s="211" t="s">
        <v>42</v>
      </c>
      <c r="O208" s="79"/>
      <c r="P208" s="197">
        <f>O208*H208</f>
        <v>0</v>
      </c>
      <c r="Q208" s="197">
        <v>0</v>
      </c>
      <c r="R208" s="197">
        <f>Q208*H208</f>
        <v>0</v>
      </c>
      <c r="S208" s="197">
        <v>0</v>
      </c>
      <c r="T208" s="198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9" t="s">
        <v>170</v>
      </c>
      <c r="AT208" s="199" t="s">
        <v>155</v>
      </c>
      <c r="AU208" s="199" t="s">
        <v>89</v>
      </c>
      <c r="AY208" s="16" t="s">
        <v>148</v>
      </c>
      <c r="BE208" s="200">
        <f>IF(N208="základná",J208,0)</f>
        <v>0</v>
      </c>
      <c r="BF208" s="200">
        <f>IF(N208="znížená",J208,0)</f>
        <v>0</v>
      </c>
      <c r="BG208" s="200">
        <f>IF(N208="zákl. prenesená",J208,0)</f>
        <v>0</v>
      </c>
      <c r="BH208" s="200">
        <f>IF(N208="zníž. prenesená",J208,0)</f>
        <v>0</v>
      </c>
      <c r="BI208" s="200">
        <f>IF(N208="nulová",J208,0)</f>
        <v>0</v>
      </c>
      <c r="BJ208" s="16" t="s">
        <v>89</v>
      </c>
      <c r="BK208" s="200">
        <f>ROUND(I208*H208,2)</f>
        <v>0</v>
      </c>
      <c r="BL208" s="16" t="s">
        <v>166</v>
      </c>
      <c r="BM208" s="199" t="s">
        <v>419</v>
      </c>
    </row>
    <row r="209" s="2" customFormat="1" ht="24.15" customHeight="1">
      <c r="A209" s="35"/>
      <c r="B209" s="186"/>
      <c r="C209" s="201" t="s">
        <v>420</v>
      </c>
      <c r="D209" s="201" t="s">
        <v>155</v>
      </c>
      <c r="E209" s="202" t="s">
        <v>663</v>
      </c>
      <c r="F209" s="203" t="s">
        <v>658</v>
      </c>
      <c r="G209" s="204" t="s">
        <v>153</v>
      </c>
      <c r="H209" s="205">
        <v>1</v>
      </c>
      <c r="I209" s="206"/>
      <c r="J209" s="207">
        <f>ROUND(I209*H209,2)</f>
        <v>0</v>
      </c>
      <c r="K209" s="208"/>
      <c r="L209" s="209"/>
      <c r="M209" s="210" t="s">
        <v>1</v>
      </c>
      <c r="N209" s="211" t="s">
        <v>42</v>
      </c>
      <c r="O209" s="79"/>
      <c r="P209" s="197">
        <f>O209*H209</f>
        <v>0</v>
      </c>
      <c r="Q209" s="197">
        <v>0</v>
      </c>
      <c r="R209" s="197">
        <f>Q209*H209</f>
        <v>0</v>
      </c>
      <c r="S209" s="197">
        <v>0</v>
      </c>
      <c r="T209" s="198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99" t="s">
        <v>170</v>
      </c>
      <c r="AT209" s="199" t="s">
        <v>155</v>
      </c>
      <c r="AU209" s="199" t="s">
        <v>89</v>
      </c>
      <c r="AY209" s="16" t="s">
        <v>148</v>
      </c>
      <c r="BE209" s="200">
        <f>IF(N209="základná",J209,0)</f>
        <v>0</v>
      </c>
      <c r="BF209" s="200">
        <f>IF(N209="znížená",J209,0)</f>
        <v>0</v>
      </c>
      <c r="BG209" s="200">
        <f>IF(N209="zákl. prenesená",J209,0)</f>
        <v>0</v>
      </c>
      <c r="BH209" s="200">
        <f>IF(N209="zníž. prenesená",J209,0)</f>
        <v>0</v>
      </c>
      <c r="BI209" s="200">
        <f>IF(N209="nulová",J209,0)</f>
        <v>0</v>
      </c>
      <c r="BJ209" s="16" t="s">
        <v>89</v>
      </c>
      <c r="BK209" s="200">
        <f>ROUND(I209*H209,2)</f>
        <v>0</v>
      </c>
      <c r="BL209" s="16" t="s">
        <v>166</v>
      </c>
      <c r="BM209" s="199" t="s">
        <v>423</v>
      </c>
    </row>
    <row r="210" s="2" customFormat="1" ht="24.15" customHeight="1">
      <c r="A210" s="35"/>
      <c r="B210" s="186"/>
      <c r="C210" s="187" t="s">
        <v>289</v>
      </c>
      <c r="D210" s="187" t="s">
        <v>150</v>
      </c>
      <c r="E210" s="188" t="s">
        <v>664</v>
      </c>
      <c r="F210" s="189" t="s">
        <v>665</v>
      </c>
      <c r="G210" s="190" t="s">
        <v>153</v>
      </c>
      <c r="H210" s="191">
        <v>3</v>
      </c>
      <c r="I210" s="192"/>
      <c r="J210" s="193">
        <f>ROUND(I210*H210,2)</f>
        <v>0</v>
      </c>
      <c r="K210" s="194"/>
      <c r="L210" s="36"/>
      <c r="M210" s="195" t="s">
        <v>1</v>
      </c>
      <c r="N210" s="196" t="s">
        <v>42</v>
      </c>
      <c r="O210" s="79"/>
      <c r="P210" s="197">
        <f>O210*H210</f>
        <v>0</v>
      </c>
      <c r="Q210" s="197">
        <v>0</v>
      </c>
      <c r="R210" s="197">
        <f>Q210*H210</f>
        <v>0</v>
      </c>
      <c r="S210" s="197">
        <v>0</v>
      </c>
      <c r="T210" s="198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9" t="s">
        <v>166</v>
      </c>
      <c r="AT210" s="199" t="s">
        <v>150</v>
      </c>
      <c r="AU210" s="199" t="s">
        <v>89</v>
      </c>
      <c r="AY210" s="16" t="s">
        <v>148</v>
      </c>
      <c r="BE210" s="200">
        <f>IF(N210="základná",J210,0)</f>
        <v>0</v>
      </c>
      <c r="BF210" s="200">
        <f>IF(N210="znížená",J210,0)</f>
        <v>0</v>
      </c>
      <c r="BG210" s="200">
        <f>IF(N210="zákl. prenesená",J210,0)</f>
        <v>0</v>
      </c>
      <c r="BH210" s="200">
        <f>IF(N210="zníž. prenesená",J210,0)</f>
        <v>0</v>
      </c>
      <c r="BI210" s="200">
        <f>IF(N210="nulová",J210,0)</f>
        <v>0</v>
      </c>
      <c r="BJ210" s="16" t="s">
        <v>89</v>
      </c>
      <c r="BK210" s="200">
        <f>ROUND(I210*H210,2)</f>
        <v>0</v>
      </c>
      <c r="BL210" s="16" t="s">
        <v>166</v>
      </c>
      <c r="BM210" s="199" t="s">
        <v>426</v>
      </c>
    </row>
    <row r="211" s="2" customFormat="1" ht="37.8" customHeight="1">
      <c r="A211" s="35"/>
      <c r="B211" s="186"/>
      <c r="C211" s="201" t="s">
        <v>427</v>
      </c>
      <c r="D211" s="201" t="s">
        <v>155</v>
      </c>
      <c r="E211" s="202" t="s">
        <v>666</v>
      </c>
      <c r="F211" s="203" t="s">
        <v>667</v>
      </c>
      <c r="G211" s="204" t="s">
        <v>153</v>
      </c>
      <c r="H211" s="205">
        <v>3</v>
      </c>
      <c r="I211" s="206"/>
      <c r="J211" s="207">
        <f>ROUND(I211*H211,2)</f>
        <v>0</v>
      </c>
      <c r="K211" s="208"/>
      <c r="L211" s="209"/>
      <c r="M211" s="210" t="s">
        <v>1</v>
      </c>
      <c r="N211" s="211" t="s">
        <v>42</v>
      </c>
      <c r="O211" s="79"/>
      <c r="P211" s="197">
        <f>O211*H211</f>
        <v>0</v>
      </c>
      <c r="Q211" s="197">
        <v>0</v>
      </c>
      <c r="R211" s="197">
        <f>Q211*H211</f>
        <v>0</v>
      </c>
      <c r="S211" s="197">
        <v>0</v>
      </c>
      <c r="T211" s="198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9" t="s">
        <v>170</v>
      </c>
      <c r="AT211" s="199" t="s">
        <v>155</v>
      </c>
      <c r="AU211" s="199" t="s">
        <v>89</v>
      </c>
      <c r="AY211" s="16" t="s">
        <v>148</v>
      </c>
      <c r="BE211" s="200">
        <f>IF(N211="základná",J211,0)</f>
        <v>0</v>
      </c>
      <c r="BF211" s="200">
        <f>IF(N211="znížená",J211,0)</f>
        <v>0</v>
      </c>
      <c r="BG211" s="200">
        <f>IF(N211="zákl. prenesená",J211,0)</f>
        <v>0</v>
      </c>
      <c r="BH211" s="200">
        <f>IF(N211="zníž. prenesená",J211,0)</f>
        <v>0</v>
      </c>
      <c r="BI211" s="200">
        <f>IF(N211="nulová",J211,0)</f>
        <v>0</v>
      </c>
      <c r="BJ211" s="16" t="s">
        <v>89</v>
      </c>
      <c r="BK211" s="200">
        <f>ROUND(I211*H211,2)</f>
        <v>0</v>
      </c>
      <c r="BL211" s="16" t="s">
        <v>166</v>
      </c>
      <c r="BM211" s="199" t="s">
        <v>430</v>
      </c>
    </row>
    <row r="212" s="2" customFormat="1" ht="24.15" customHeight="1">
      <c r="A212" s="35"/>
      <c r="B212" s="186"/>
      <c r="C212" s="187" t="s">
        <v>293</v>
      </c>
      <c r="D212" s="187" t="s">
        <v>150</v>
      </c>
      <c r="E212" s="188" t="s">
        <v>668</v>
      </c>
      <c r="F212" s="189" t="s">
        <v>669</v>
      </c>
      <c r="G212" s="190" t="s">
        <v>153</v>
      </c>
      <c r="H212" s="191">
        <v>2</v>
      </c>
      <c r="I212" s="192"/>
      <c r="J212" s="193">
        <f>ROUND(I212*H212,2)</f>
        <v>0</v>
      </c>
      <c r="K212" s="194"/>
      <c r="L212" s="36"/>
      <c r="M212" s="195" t="s">
        <v>1</v>
      </c>
      <c r="N212" s="196" t="s">
        <v>42</v>
      </c>
      <c r="O212" s="79"/>
      <c r="P212" s="197">
        <f>O212*H212</f>
        <v>0</v>
      </c>
      <c r="Q212" s="197">
        <v>0</v>
      </c>
      <c r="R212" s="197">
        <f>Q212*H212</f>
        <v>0</v>
      </c>
      <c r="S212" s="197">
        <v>0</v>
      </c>
      <c r="T212" s="198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9" t="s">
        <v>166</v>
      </c>
      <c r="AT212" s="199" t="s">
        <v>150</v>
      </c>
      <c r="AU212" s="199" t="s">
        <v>89</v>
      </c>
      <c r="AY212" s="16" t="s">
        <v>148</v>
      </c>
      <c r="BE212" s="200">
        <f>IF(N212="základná",J212,0)</f>
        <v>0</v>
      </c>
      <c r="BF212" s="200">
        <f>IF(N212="znížená",J212,0)</f>
        <v>0</v>
      </c>
      <c r="BG212" s="200">
        <f>IF(N212="zákl. prenesená",J212,0)</f>
        <v>0</v>
      </c>
      <c r="BH212" s="200">
        <f>IF(N212="zníž. prenesená",J212,0)</f>
        <v>0</v>
      </c>
      <c r="BI212" s="200">
        <f>IF(N212="nulová",J212,0)</f>
        <v>0</v>
      </c>
      <c r="BJ212" s="16" t="s">
        <v>89</v>
      </c>
      <c r="BK212" s="200">
        <f>ROUND(I212*H212,2)</f>
        <v>0</v>
      </c>
      <c r="BL212" s="16" t="s">
        <v>166</v>
      </c>
      <c r="BM212" s="199" t="s">
        <v>433</v>
      </c>
    </row>
    <row r="213" s="2" customFormat="1" ht="16.5" customHeight="1">
      <c r="A213" s="35"/>
      <c r="B213" s="186"/>
      <c r="C213" s="201" t="s">
        <v>434</v>
      </c>
      <c r="D213" s="201" t="s">
        <v>155</v>
      </c>
      <c r="E213" s="202" t="s">
        <v>670</v>
      </c>
      <c r="F213" s="203" t="s">
        <v>671</v>
      </c>
      <c r="G213" s="204" t="s">
        <v>153</v>
      </c>
      <c r="H213" s="205">
        <v>2</v>
      </c>
      <c r="I213" s="206"/>
      <c r="J213" s="207">
        <f>ROUND(I213*H213,2)</f>
        <v>0</v>
      </c>
      <c r="K213" s="208"/>
      <c r="L213" s="209"/>
      <c r="M213" s="210" t="s">
        <v>1</v>
      </c>
      <c r="N213" s="211" t="s">
        <v>42</v>
      </c>
      <c r="O213" s="79"/>
      <c r="P213" s="197">
        <f>O213*H213</f>
        <v>0</v>
      </c>
      <c r="Q213" s="197">
        <v>0</v>
      </c>
      <c r="R213" s="197">
        <f>Q213*H213</f>
        <v>0</v>
      </c>
      <c r="S213" s="197">
        <v>0</v>
      </c>
      <c r="T213" s="198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9" t="s">
        <v>170</v>
      </c>
      <c r="AT213" s="199" t="s">
        <v>155</v>
      </c>
      <c r="AU213" s="199" t="s">
        <v>89</v>
      </c>
      <c r="AY213" s="16" t="s">
        <v>148</v>
      </c>
      <c r="BE213" s="200">
        <f>IF(N213="základná",J213,0)</f>
        <v>0</v>
      </c>
      <c r="BF213" s="200">
        <f>IF(N213="znížená",J213,0)</f>
        <v>0</v>
      </c>
      <c r="BG213" s="200">
        <f>IF(N213="zákl. prenesená",J213,0)</f>
        <v>0</v>
      </c>
      <c r="BH213" s="200">
        <f>IF(N213="zníž. prenesená",J213,0)</f>
        <v>0</v>
      </c>
      <c r="BI213" s="200">
        <f>IF(N213="nulová",J213,0)</f>
        <v>0</v>
      </c>
      <c r="BJ213" s="16" t="s">
        <v>89</v>
      </c>
      <c r="BK213" s="200">
        <f>ROUND(I213*H213,2)</f>
        <v>0</v>
      </c>
      <c r="BL213" s="16" t="s">
        <v>166</v>
      </c>
      <c r="BM213" s="199" t="s">
        <v>437</v>
      </c>
    </row>
    <row r="214" s="2" customFormat="1" ht="16.5" customHeight="1">
      <c r="A214" s="35"/>
      <c r="B214" s="186"/>
      <c r="C214" s="187" t="s">
        <v>296</v>
      </c>
      <c r="D214" s="187" t="s">
        <v>150</v>
      </c>
      <c r="E214" s="188" t="s">
        <v>672</v>
      </c>
      <c r="F214" s="189" t="s">
        <v>673</v>
      </c>
      <c r="G214" s="190" t="s">
        <v>153</v>
      </c>
      <c r="H214" s="191">
        <v>2</v>
      </c>
      <c r="I214" s="192"/>
      <c r="J214" s="193">
        <f>ROUND(I214*H214,2)</f>
        <v>0</v>
      </c>
      <c r="K214" s="194"/>
      <c r="L214" s="36"/>
      <c r="M214" s="195" t="s">
        <v>1</v>
      </c>
      <c r="N214" s="196" t="s">
        <v>42</v>
      </c>
      <c r="O214" s="79"/>
      <c r="P214" s="197">
        <f>O214*H214</f>
        <v>0</v>
      </c>
      <c r="Q214" s="197">
        <v>0</v>
      </c>
      <c r="R214" s="197">
        <f>Q214*H214</f>
        <v>0</v>
      </c>
      <c r="S214" s="197">
        <v>0</v>
      </c>
      <c r="T214" s="198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9" t="s">
        <v>166</v>
      </c>
      <c r="AT214" s="199" t="s">
        <v>150</v>
      </c>
      <c r="AU214" s="199" t="s">
        <v>89</v>
      </c>
      <c r="AY214" s="16" t="s">
        <v>148</v>
      </c>
      <c r="BE214" s="200">
        <f>IF(N214="základná",J214,0)</f>
        <v>0</v>
      </c>
      <c r="BF214" s="200">
        <f>IF(N214="znížená",J214,0)</f>
        <v>0</v>
      </c>
      <c r="BG214" s="200">
        <f>IF(N214="zákl. prenesená",J214,0)</f>
        <v>0</v>
      </c>
      <c r="BH214" s="200">
        <f>IF(N214="zníž. prenesená",J214,0)</f>
        <v>0</v>
      </c>
      <c r="BI214" s="200">
        <f>IF(N214="nulová",J214,0)</f>
        <v>0</v>
      </c>
      <c r="BJ214" s="16" t="s">
        <v>89</v>
      </c>
      <c r="BK214" s="200">
        <f>ROUND(I214*H214,2)</f>
        <v>0</v>
      </c>
      <c r="BL214" s="16" t="s">
        <v>166</v>
      </c>
      <c r="BM214" s="199" t="s">
        <v>440</v>
      </c>
    </row>
    <row r="215" s="2" customFormat="1" ht="24.15" customHeight="1">
      <c r="A215" s="35"/>
      <c r="B215" s="186"/>
      <c r="C215" s="201" t="s">
        <v>441</v>
      </c>
      <c r="D215" s="201" t="s">
        <v>155</v>
      </c>
      <c r="E215" s="202" t="s">
        <v>674</v>
      </c>
      <c r="F215" s="203" t="s">
        <v>675</v>
      </c>
      <c r="G215" s="204" t="s">
        <v>153</v>
      </c>
      <c r="H215" s="205">
        <v>2</v>
      </c>
      <c r="I215" s="206"/>
      <c r="J215" s="207">
        <f>ROUND(I215*H215,2)</f>
        <v>0</v>
      </c>
      <c r="K215" s="208"/>
      <c r="L215" s="209"/>
      <c r="M215" s="210" t="s">
        <v>1</v>
      </c>
      <c r="N215" s="211" t="s">
        <v>42</v>
      </c>
      <c r="O215" s="79"/>
      <c r="P215" s="197">
        <f>O215*H215</f>
        <v>0</v>
      </c>
      <c r="Q215" s="197">
        <v>0</v>
      </c>
      <c r="R215" s="197">
        <f>Q215*H215</f>
        <v>0</v>
      </c>
      <c r="S215" s="197">
        <v>0</v>
      </c>
      <c r="T215" s="198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9" t="s">
        <v>170</v>
      </c>
      <c r="AT215" s="199" t="s">
        <v>155</v>
      </c>
      <c r="AU215" s="199" t="s">
        <v>89</v>
      </c>
      <c r="AY215" s="16" t="s">
        <v>148</v>
      </c>
      <c r="BE215" s="200">
        <f>IF(N215="základná",J215,0)</f>
        <v>0</v>
      </c>
      <c r="BF215" s="200">
        <f>IF(N215="znížená",J215,0)</f>
        <v>0</v>
      </c>
      <c r="BG215" s="200">
        <f>IF(N215="zákl. prenesená",J215,0)</f>
        <v>0</v>
      </c>
      <c r="BH215" s="200">
        <f>IF(N215="zníž. prenesená",J215,0)</f>
        <v>0</v>
      </c>
      <c r="BI215" s="200">
        <f>IF(N215="nulová",J215,0)</f>
        <v>0</v>
      </c>
      <c r="BJ215" s="16" t="s">
        <v>89</v>
      </c>
      <c r="BK215" s="200">
        <f>ROUND(I215*H215,2)</f>
        <v>0</v>
      </c>
      <c r="BL215" s="16" t="s">
        <v>166</v>
      </c>
      <c r="BM215" s="199" t="s">
        <v>444</v>
      </c>
    </row>
    <row r="216" s="2" customFormat="1" ht="24.15" customHeight="1">
      <c r="A216" s="35"/>
      <c r="B216" s="186"/>
      <c r="C216" s="201" t="s">
        <v>300</v>
      </c>
      <c r="D216" s="201" t="s">
        <v>155</v>
      </c>
      <c r="E216" s="202" t="s">
        <v>676</v>
      </c>
      <c r="F216" s="203" t="s">
        <v>677</v>
      </c>
      <c r="G216" s="204" t="s">
        <v>153</v>
      </c>
      <c r="H216" s="205">
        <v>3</v>
      </c>
      <c r="I216" s="206"/>
      <c r="J216" s="207">
        <f>ROUND(I216*H216,2)</f>
        <v>0</v>
      </c>
      <c r="K216" s="208"/>
      <c r="L216" s="209"/>
      <c r="M216" s="210" t="s">
        <v>1</v>
      </c>
      <c r="N216" s="211" t="s">
        <v>42</v>
      </c>
      <c r="O216" s="79"/>
      <c r="P216" s="197">
        <f>O216*H216</f>
        <v>0</v>
      </c>
      <c r="Q216" s="197">
        <v>0</v>
      </c>
      <c r="R216" s="197">
        <f>Q216*H216</f>
        <v>0</v>
      </c>
      <c r="S216" s="197">
        <v>0</v>
      </c>
      <c r="T216" s="198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9" t="s">
        <v>170</v>
      </c>
      <c r="AT216" s="199" t="s">
        <v>155</v>
      </c>
      <c r="AU216" s="199" t="s">
        <v>89</v>
      </c>
      <c r="AY216" s="16" t="s">
        <v>148</v>
      </c>
      <c r="BE216" s="200">
        <f>IF(N216="základná",J216,0)</f>
        <v>0</v>
      </c>
      <c r="BF216" s="200">
        <f>IF(N216="znížená",J216,0)</f>
        <v>0</v>
      </c>
      <c r="BG216" s="200">
        <f>IF(N216="zákl. prenesená",J216,0)</f>
        <v>0</v>
      </c>
      <c r="BH216" s="200">
        <f>IF(N216="zníž. prenesená",J216,0)</f>
        <v>0</v>
      </c>
      <c r="BI216" s="200">
        <f>IF(N216="nulová",J216,0)</f>
        <v>0</v>
      </c>
      <c r="BJ216" s="16" t="s">
        <v>89</v>
      </c>
      <c r="BK216" s="200">
        <f>ROUND(I216*H216,2)</f>
        <v>0</v>
      </c>
      <c r="BL216" s="16" t="s">
        <v>166</v>
      </c>
      <c r="BM216" s="199" t="s">
        <v>447</v>
      </c>
    </row>
    <row r="217" s="2" customFormat="1" ht="24.15" customHeight="1">
      <c r="A217" s="35"/>
      <c r="B217" s="186"/>
      <c r="C217" s="201" t="s">
        <v>448</v>
      </c>
      <c r="D217" s="201" t="s">
        <v>155</v>
      </c>
      <c r="E217" s="202" t="s">
        <v>678</v>
      </c>
      <c r="F217" s="203" t="s">
        <v>679</v>
      </c>
      <c r="G217" s="204" t="s">
        <v>153</v>
      </c>
      <c r="H217" s="205">
        <v>3</v>
      </c>
      <c r="I217" s="206"/>
      <c r="J217" s="207">
        <f>ROUND(I217*H217,2)</f>
        <v>0</v>
      </c>
      <c r="K217" s="208"/>
      <c r="L217" s="209"/>
      <c r="M217" s="210" t="s">
        <v>1</v>
      </c>
      <c r="N217" s="211" t="s">
        <v>42</v>
      </c>
      <c r="O217" s="79"/>
      <c r="P217" s="197">
        <f>O217*H217</f>
        <v>0</v>
      </c>
      <c r="Q217" s="197">
        <v>0</v>
      </c>
      <c r="R217" s="197">
        <f>Q217*H217</f>
        <v>0</v>
      </c>
      <c r="S217" s="197">
        <v>0</v>
      </c>
      <c r="T217" s="198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9" t="s">
        <v>170</v>
      </c>
      <c r="AT217" s="199" t="s">
        <v>155</v>
      </c>
      <c r="AU217" s="199" t="s">
        <v>89</v>
      </c>
      <c r="AY217" s="16" t="s">
        <v>148</v>
      </c>
      <c r="BE217" s="200">
        <f>IF(N217="základná",J217,0)</f>
        <v>0</v>
      </c>
      <c r="BF217" s="200">
        <f>IF(N217="znížená",J217,0)</f>
        <v>0</v>
      </c>
      <c r="BG217" s="200">
        <f>IF(N217="zákl. prenesená",J217,0)</f>
        <v>0</v>
      </c>
      <c r="BH217" s="200">
        <f>IF(N217="zníž. prenesená",J217,0)</f>
        <v>0</v>
      </c>
      <c r="BI217" s="200">
        <f>IF(N217="nulová",J217,0)</f>
        <v>0</v>
      </c>
      <c r="BJ217" s="16" t="s">
        <v>89</v>
      </c>
      <c r="BK217" s="200">
        <f>ROUND(I217*H217,2)</f>
        <v>0</v>
      </c>
      <c r="BL217" s="16" t="s">
        <v>166</v>
      </c>
      <c r="BM217" s="199" t="s">
        <v>451</v>
      </c>
    </row>
    <row r="218" s="2" customFormat="1" ht="24.15" customHeight="1">
      <c r="A218" s="35"/>
      <c r="B218" s="186"/>
      <c r="C218" s="201" t="s">
        <v>303</v>
      </c>
      <c r="D218" s="201" t="s">
        <v>155</v>
      </c>
      <c r="E218" s="202" t="s">
        <v>680</v>
      </c>
      <c r="F218" s="203" t="s">
        <v>681</v>
      </c>
      <c r="G218" s="204" t="s">
        <v>153</v>
      </c>
      <c r="H218" s="205">
        <v>1</v>
      </c>
      <c r="I218" s="206"/>
      <c r="J218" s="207">
        <f>ROUND(I218*H218,2)</f>
        <v>0</v>
      </c>
      <c r="K218" s="208"/>
      <c r="L218" s="209"/>
      <c r="M218" s="210" t="s">
        <v>1</v>
      </c>
      <c r="N218" s="211" t="s">
        <v>42</v>
      </c>
      <c r="O218" s="79"/>
      <c r="P218" s="197">
        <f>O218*H218</f>
        <v>0</v>
      </c>
      <c r="Q218" s="197">
        <v>0</v>
      </c>
      <c r="R218" s="197">
        <f>Q218*H218</f>
        <v>0</v>
      </c>
      <c r="S218" s="197">
        <v>0</v>
      </c>
      <c r="T218" s="198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9" t="s">
        <v>170</v>
      </c>
      <c r="AT218" s="199" t="s">
        <v>155</v>
      </c>
      <c r="AU218" s="199" t="s">
        <v>89</v>
      </c>
      <c r="AY218" s="16" t="s">
        <v>148</v>
      </c>
      <c r="BE218" s="200">
        <f>IF(N218="základná",J218,0)</f>
        <v>0</v>
      </c>
      <c r="BF218" s="200">
        <f>IF(N218="znížená",J218,0)</f>
        <v>0</v>
      </c>
      <c r="BG218" s="200">
        <f>IF(N218="zákl. prenesená",J218,0)</f>
        <v>0</v>
      </c>
      <c r="BH218" s="200">
        <f>IF(N218="zníž. prenesená",J218,0)</f>
        <v>0</v>
      </c>
      <c r="BI218" s="200">
        <f>IF(N218="nulová",J218,0)</f>
        <v>0</v>
      </c>
      <c r="BJ218" s="16" t="s">
        <v>89</v>
      </c>
      <c r="BK218" s="200">
        <f>ROUND(I218*H218,2)</f>
        <v>0</v>
      </c>
      <c r="BL218" s="16" t="s">
        <v>166</v>
      </c>
      <c r="BM218" s="199" t="s">
        <v>454</v>
      </c>
    </row>
    <row r="219" s="2" customFormat="1" ht="24.15" customHeight="1">
      <c r="A219" s="35"/>
      <c r="B219" s="186"/>
      <c r="C219" s="187" t="s">
        <v>455</v>
      </c>
      <c r="D219" s="187" t="s">
        <v>150</v>
      </c>
      <c r="E219" s="188" t="s">
        <v>682</v>
      </c>
      <c r="F219" s="189" t="s">
        <v>683</v>
      </c>
      <c r="G219" s="190" t="s">
        <v>684</v>
      </c>
      <c r="H219" s="191">
        <v>1</v>
      </c>
      <c r="I219" s="192"/>
      <c r="J219" s="193">
        <f>ROUND(I219*H219,2)</f>
        <v>0</v>
      </c>
      <c r="K219" s="194"/>
      <c r="L219" s="36"/>
      <c r="M219" s="195" t="s">
        <v>1</v>
      </c>
      <c r="N219" s="196" t="s">
        <v>42</v>
      </c>
      <c r="O219" s="79"/>
      <c r="P219" s="197">
        <f>O219*H219</f>
        <v>0</v>
      </c>
      <c r="Q219" s="197">
        <v>0</v>
      </c>
      <c r="R219" s="197">
        <f>Q219*H219</f>
        <v>0</v>
      </c>
      <c r="S219" s="197">
        <v>0</v>
      </c>
      <c r="T219" s="198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99" t="s">
        <v>166</v>
      </c>
      <c r="AT219" s="199" t="s">
        <v>150</v>
      </c>
      <c r="AU219" s="199" t="s">
        <v>89</v>
      </c>
      <c r="AY219" s="16" t="s">
        <v>148</v>
      </c>
      <c r="BE219" s="200">
        <f>IF(N219="základná",J219,0)</f>
        <v>0</v>
      </c>
      <c r="BF219" s="200">
        <f>IF(N219="znížená",J219,0)</f>
        <v>0</v>
      </c>
      <c r="BG219" s="200">
        <f>IF(N219="zákl. prenesená",J219,0)</f>
        <v>0</v>
      </c>
      <c r="BH219" s="200">
        <f>IF(N219="zníž. prenesená",J219,0)</f>
        <v>0</v>
      </c>
      <c r="BI219" s="200">
        <f>IF(N219="nulová",J219,0)</f>
        <v>0</v>
      </c>
      <c r="BJ219" s="16" t="s">
        <v>89</v>
      </c>
      <c r="BK219" s="200">
        <f>ROUND(I219*H219,2)</f>
        <v>0</v>
      </c>
      <c r="BL219" s="16" t="s">
        <v>166</v>
      </c>
      <c r="BM219" s="199" t="s">
        <v>458</v>
      </c>
    </row>
    <row r="220" s="2" customFormat="1" ht="16.5" customHeight="1">
      <c r="A220" s="35"/>
      <c r="B220" s="186"/>
      <c r="C220" s="201" t="s">
        <v>307</v>
      </c>
      <c r="D220" s="201" t="s">
        <v>155</v>
      </c>
      <c r="E220" s="202" t="s">
        <v>685</v>
      </c>
      <c r="F220" s="203" t="s">
        <v>686</v>
      </c>
      <c r="G220" s="204" t="s">
        <v>153</v>
      </c>
      <c r="H220" s="205">
        <v>1</v>
      </c>
      <c r="I220" s="206"/>
      <c r="J220" s="207">
        <f>ROUND(I220*H220,2)</f>
        <v>0</v>
      </c>
      <c r="K220" s="208"/>
      <c r="L220" s="209"/>
      <c r="M220" s="210" t="s">
        <v>1</v>
      </c>
      <c r="N220" s="211" t="s">
        <v>42</v>
      </c>
      <c r="O220" s="79"/>
      <c r="P220" s="197">
        <f>O220*H220</f>
        <v>0</v>
      </c>
      <c r="Q220" s="197">
        <v>0</v>
      </c>
      <c r="R220" s="197">
        <f>Q220*H220</f>
        <v>0</v>
      </c>
      <c r="S220" s="197">
        <v>0</v>
      </c>
      <c r="T220" s="198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9" t="s">
        <v>170</v>
      </c>
      <c r="AT220" s="199" t="s">
        <v>155</v>
      </c>
      <c r="AU220" s="199" t="s">
        <v>89</v>
      </c>
      <c r="AY220" s="16" t="s">
        <v>148</v>
      </c>
      <c r="BE220" s="200">
        <f>IF(N220="základná",J220,0)</f>
        <v>0</v>
      </c>
      <c r="BF220" s="200">
        <f>IF(N220="znížená",J220,0)</f>
        <v>0</v>
      </c>
      <c r="BG220" s="200">
        <f>IF(N220="zákl. prenesená",J220,0)</f>
        <v>0</v>
      </c>
      <c r="BH220" s="200">
        <f>IF(N220="zníž. prenesená",J220,0)</f>
        <v>0</v>
      </c>
      <c r="BI220" s="200">
        <f>IF(N220="nulová",J220,0)</f>
        <v>0</v>
      </c>
      <c r="BJ220" s="16" t="s">
        <v>89</v>
      </c>
      <c r="BK220" s="200">
        <f>ROUND(I220*H220,2)</f>
        <v>0</v>
      </c>
      <c r="BL220" s="16" t="s">
        <v>166</v>
      </c>
      <c r="BM220" s="199" t="s">
        <v>461</v>
      </c>
    </row>
    <row r="221" s="2" customFormat="1" ht="24.15" customHeight="1">
      <c r="A221" s="35"/>
      <c r="B221" s="186"/>
      <c r="C221" s="187" t="s">
        <v>462</v>
      </c>
      <c r="D221" s="187" t="s">
        <v>150</v>
      </c>
      <c r="E221" s="188" t="s">
        <v>687</v>
      </c>
      <c r="F221" s="189" t="s">
        <v>688</v>
      </c>
      <c r="G221" s="190" t="s">
        <v>684</v>
      </c>
      <c r="H221" s="191">
        <v>3</v>
      </c>
      <c r="I221" s="192"/>
      <c r="J221" s="193">
        <f>ROUND(I221*H221,2)</f>
        <v>0</v>
      </c>
      <c r="K221" s="194"/>
      <c r="L221" s="36"/>
      <c r="M221" s="195" t="s">
        <v>1</v>
      </c>
      <c r="N221" s="196" t="s">
        <v>42</v>
      </c>
      <c r="O221" s="79"/>
      <c r="P221" s="197">
        <f>O221*H221</f>
        <v>0</v>
      </c>
      <c r="Q221" s="197">
        <v>0</v>
      </c>
      <c r="R221" s="197">
        <f>Q221*H221</f>
        <v>0</v>
      </c>
      <c r="S221" s="197">
        <v>0</v>
      </c>
      <c r="T221" s="198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99" t="s">
        <v>166</v>
      </c>
      <c r="AT221" s="199" t="s">
        <v>150</v>
      </c>
      <c r="AU221" s="199" t="s">
        <v>89</v>
      </c>
      <c r="AY221" s="16" t="s">
        <v>148</v>
      </c>
      <c r="BE221" s="200">
        <f>IF(N221="základná",J221,0)</f>
        <v>0</v>
      </c>
      <c r="BF221" s="200">
        <f>IF(N221="znížená",J221,0)</f>
        <v>0</v>
      </c>
      <c r="BG221" s="200">
        <f>IF(N221="zákl. prenesená",J221,0)</f>
        <v>0</v>
      </c>
      <c r="BH221" s="200">
        <f>IF(N221="zníž. prenesená",J221,0)</f>
        <v>0</v>
      </c>
      <c r="BI221" s="200">
        <f>IF(N221="nulová",J221,0)</f>
        <v>0</v>
      </c>
      <c r="BJ221" s="16" t="s">
        <v>89</v>
      </c>
      <c r="BK221" s="200">
        <f>ROUND(I221*H221,2)</f>
        <v>0</v>
      </c>
      <c r="BL221" s="16" t="s">
        <v>166</v>
      </c>
      <c r="BM221" s="199" t="s">
        <v>465</v>
      </c>
    </row>
    <row r="222" s="2" customFormat="1" ht="24.15" customHeight="1">
      <c r="A222" s="35"/>
      <c r="B222" s="186"/>
      <c r="C222" s="201" t="s">
        <v>312</v>
      </c>
      <c r="D222" s="201" t="s">
        <v>155</v>
      </c>
      <c r="E222" s="202" t="s">
        <v>689</v>
      </c>
      <c r="F222" s="203" t="s">
        <v>690</v>
      </c>
      <c r="G222" s="204" t="s">
        <v>153</v>
      </c>
      <c r="H222" s="205">
        <v>1</v>
      </c>
      <c r="I222" s="206"/>
      <c r="J222" s="207">
        <f>ROUND(I222*H222,2)</f>
        <v>0</v>
      </c>
      <c r="K222" s="208"/>
      <c r="L222" s="209"/>
      <c r="M222" s="210" t="s">
        <v>1</v>
      </c>
      <c r="N222" s="211" t="s">
        <v>42</v>
      </c>
      <c r="O222" s="79"/>
      <c r="P222" s="197">
        <f>O222*H222</f>
        <v>0</v>
      </c>
      <c r="Q222" s="197">
        <v>0</v>
      </c>
      <c r="R222" s="197">
        <f>Q222*H222</f>
        <v>0</v>
      </c>
      <c r="S222" s="197">
        <v>0</v>
      </c>
      <c r="T222" s="198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99" t="s">
        <v>170</v>
      </c>
      <c r="AT222" s="199" t="s">
        <v>155</v>
      </c>
      <c r="AU222" s="199" t="s">
        <v>89</v>
      </c>
      <c r="AY222" s="16" t="s">
        <v>148</v>
      </c>
      <c r="BE222" s="200">
        <f>IF(N222="základná",J222,0)</f>
        <v>0</v>
      </c>
      <c r="BF222" s="200">
        <f>IF(N222="znížená",J222,0)</f>
        <v>0</v>
      </c>
      <c r="BG222" s="200">
        <f>IF(N222="zákl. prenesená",J222,0)</f>
        <v>0</v>
      </c>
      <c r="BH222" s="200">
        <f>IF(N222="zníž. prenesená",J222,0)</f>
        <v>0</v>
      </c>
      <c r="BI222" s="200">
        <f>IF(N222="nulová",J222,0)</f>
        <v>0</v>
      </c>
      <c r="BJ222" s="16" t="s">
        <v>89</v>
      </c>
      <c r="BK222" s="200">
        <f>ROUND(I222*H222,2)</f>
        <v>0</v>
      </c>
      <c r="BL222" s="16" t="s">
        <v>166</v>
      </c>
      <c r="BM222" s="199" t="s">
        <v>468</v>
      </c>
    </row>
    <row r="223" s="2" customFormat="1" ht="16.5" customHeight="1">
      <c r="A223" s="35"/>
      <c r="B223" s="186"/>
      <c r="C223" s="201" t="s">
        <v>469</v>
      </c>
      <c r="D223" s="201" t="s">
        <v>155</v>
      </c>
      <c r="E223" s="202" t="s">
        <v>691</v>
      </c>
      <c r="F223" s="203" t="s">
        <v>692</v>
      </c>
      <c r="G223" s="204" t="s">
        <v>153</v>
      </c>
      <c r="H223" s="205">
        <v>2</v>
      </c>
      <c r="I223" s="206"/>
      <c r="J223" s="207">
        <f>ROUND(I223*H223,2)</f>
        <v>0</v>
      </c>
      <c r="K223" s="208"/>
      <c r="L223" s="209"/>
      <c r="M223" s="210" t="s">
        <v>1</v>
      </c>
      <c r="N223" s="211" t="s">
        <v>42</v>
      </c>
      <c r="O223" s="79"/>
      <c r="P223" s="197">
        <f>O223*H223</f>
        <v>0</v>
      </c>
      <c r="Q223" s="197">
        <v>0</v>
      </c>
      <c r="R223" s="197">
        <f>Q223*H223</f>
        <v>0</v>
      </c>
      <c r="S223" s="197">
        <v>0</v>
      </c>
      <c r="T223" s="198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9" t="s">
        <v>170</v>
      </c>
      <c r="AT223" s="199" t="s">
        <v>155</v>
      </c>
      <c r="AU223" s="199" t="s">
        <v>89</v>
      </c>
      <c r="AY223" s="16" t="s">
        <v>148</v>
      </c>
      <c r="BE223" s="200">
        <f>IF(N223="základná",J223,0)</f>
        <v>0</v>
      </c>
      <c r="BF223" s="200">
        <f>IF(N223="znížená",J223,0)</f>
        <v>0</v>
      </c>
      <c r="BG223" s="200">
        <f>IF(N223="zákl. prenesená",J223,0)</f>
        <v>0</v>
      </c>
      <c r="BH223" s="200">
        <f>IF(N223="zníž. prenesená",J223,0)</f>
        <v>0</v>
      </c>
      <c r="BI223" s="200">
        <f>IF(N223="nulová",J223,0)</f>
        <v>0</v>
      </c>
      <c r="BJ223" s="16" t="s">
        <v>89</v>
      </c>
      <c r="BK223" s="200">
        <f>ROUND(I223*H223,2)</f>
        <v>0</v>
      </c>
      <c r="BL223" s="16" t="s">
        <v>166</v>
      </c>
      <c r="BM223" s="199" t="s">
        <v>472</v>
      </c>
    </row>
    <row r="224" s="2" customFormat="1" ht="24.15" customHeight="1">
      <c r="A224" s="35"/>
      <c r="B224" s="186"/>
      <c r="C224" s="187" t="s">
        <v>316</v>
      </c>
      <c r="D224" s="187" t="s">
        <v>150</v>
      </c>
      <c r="E224" s="188" t="s">
        <v>693</v>
      </c>
      <c r="F224" s="189" t="s">
        <v>694</v>
      </c>
      <c r="G224" s="190" t="s">
        <v>684</v>
      </c>
      <c r="H224" s="191">
        <v>1</v>
      </c>
      <c r="I224" s="192"/>
      <c r="J224" s="193">
        <f>ROUND(I224*H224,2)</f>
        <v>0</v>
      </c>
      <c r="K224" s="194"/>
      <c r="L224" s="36"/>
      <c r="M224" s="195" t="s">
        <v>1</v>
      </c>
      <c r="N224" s="196" t="s">
        <v>42</v>
      </c>
      <c r="O224" s="79"/>
      <c r="P224" s="197">
        <f>O224*H224</f>
        <v>0</v>
      </c>
      <c r="Q224" s="197">
        <v>0</v>
      </c>
      <c r="R224" s="197">
        <f>Q224*H224</f>
        <v>0</v>
      </c>
      <c r="S224" s="197">
        <v>0</v>
      </c>
      <c r="T224" s="198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9" t="s">
        <v>166</v>
      </c>
      <c r="AT224" s="199" t="s">
        <v>150</v>
      </c>
      <c r="AU224" s="199" t="s">
        <v>89</v>
      </c>
      <c r="AY224" s="16" t="s">
        <v>148</v>
      </c>
      <c r="BE224" s="200">
        <f>IF(N224="základná",J224,0)</f>
        <v>0</v>
      </c>
      <c r="BF224" s="200">
        <f>IF(N224="znížená",J224,0)</f>
        <v>0</v>
      </c>
      <c r="BG224" s="200">
        <f>IF(N224="zákl. prenesená",J224,0)</f>
        <v>0</v>
      </c>
      <c r="BH224" s="200">
        <f>IF(N224="zníž. prenesená",J224,0)</f>
        <v>0</v>
      </c>
      <c r="BI224" s="200">
        <f>IF(N224="nulová",J224,0)</f>
        <v>0</v>
      </c>
      <c r="BJ224" s="16" t="s">
        <v>89</v>
      </c>
      <c r="BK224" s="200">
        <f>ROUND(I224*H224,2)</f>
        <v>0</v>
      </c>
      <c r="BL224" s="16" t="s">
        <v>166</v>
      </c>
      <c r="BM224" s="199" t="s">
        <v>475</v>
      </c>
    </row>
    <row r="225" s="2" customFormat="1" ht="16.5" customHeight="1">
      <c r="A225" s="35"/>
      <c r="B225" s="186"/>
      <c r="C225" s="201" t="s">
        <v>476</v>
      </c>
      <c r="D225" s="201" t="s">
        <v>155</v>
      </c>
      <c r="E225" s="202" t="s">
        <v>695</v>
      </c>
      <c r="F225" s="203" t="s">
        <v>696</v>
      </c>
      <c r="G225" s="204" t="s">
        <v>153</v>
      </c>
      <c r="H225" s="205">
        <v>1</v>
      </c>
      <c r="I225" s="206"/>
      <c r="J225" s="207">
        <f>ROUND(I225*H225,2)</f>
        <v>0</v>
      </c>
      <c r="K225" s="208"/>
      <c r="L225" s="209"/>
      <c r="M225" s="210" t="s">
        <v>1</v>
      </c>
      <c r="N225" s="211" t="s">
        <v>42</v>
      </c>
      <c r="O225" s="79"/>
      <c r="P225" s="197">
        <f>O225*H225</f>
        <v>0</v>
      </c>
      <c r="Q225" s="197">
        <v>0</v>
      </c>
      <c r="R225" s="197">
        <f>Q225*H225</f>
        <v>0</v>
      </c>
      <c r="S225" s="197">
        <v>0</v>
      </c>
      <c r="T225" s="198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9" t="s">
        <v>170</v>
      </c>
      <c r="AT225" s="199" t="s">
        <v>155</v>
      </c>
      <c r="AU225" s="199" t="s">
        <v>89</v>
      </c>
      <c r="AY225" s="16" t="s">
        <v>148</v>
      </c>
      <c r="BE225" s="200">
        <f>IF(N225="základná",J225,0)</f>
        <v>0</v>
      </c>
      <c r="BF225" s="200">
        <f>IF(N225="znížená",J225,0)</f>
        <v>0</v>
      </c>
      <c r="BG225" s="200">
        <f>IF(N225="zákl. prenesená",J225,0)</f>
        <v>0</v>
      </c>
      <c r="BH225" s="200">
        <f>IF(N225="zníž. prenesená",J225,0)</f>
        <v>0</v>
      </c>
      <c r="BI225" s="200">
        <f>IF(N225="nulová",J225,0)</f>
        <v>0</v>
      </c>
      <c r="BJ225" s="16" t="s">
        <v>89</v>
      </c>
      <c r="BK225" s="200">
        <f>ROUND(I225*H225,2)</f>
        <v>0</v>
      </c>
      <c r="BL225" s="16" t="s">
        <v>166</v>
      </c>
      <c r="BM225" s="199" t="s">
        <v>479</v>
      </c>
    </row>
    <row r="226" s="2" customFormat="1" ht="24.15" customHeight="1">
      <c r="A226" s="35"/>
      <c r="B226" s="186"/>
      <c r="C226" s="187" t="s">
        <v>319</v>
      </c>
      <c r="D226" s="187" t="s">
        <v>150</v>
      </c>
      <c r="E226" s="188" t="s">
        <v>697</v>
      </c>
      <c r="F226" s="189" t="s">
        <v>698</v>
      </c>
      <c r="G226" s="190" t="s">
        <v>684</v>
      </c>
      <c r="H226" s="191">
        <v>2</v>
      </c>
      <c r="I226" s="192"/>
      <c r="J226" s="193">
        <f>ROUND(I226*H226,2)</f>
        <v>0</v>
      </c>
      <c r="K226" s="194"/>
      <c r="L226" s="36"/>
      <c r="M226" s="195" t="s">
        <v>1</v>
      </c>
      <c r="N226" s="196" t="s">
        <v>42</v>
      </c>
      <c r="O226" s="79"/>
      <c r="P226" s="197">
        <f>O226*H226</f>
        <v>0</v>
      </c>
      <c r="Q226" s="197">
        <v>0</v>
      </c>
      <c r="R226" s="197">
        <f>Q226*H226</f>
        <v>0</v>
      </c>
      <c r="S226" s="197">
        <v>0</v>
      </c>
      <c r="T226" s="198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9" t="s">
        <v>166</v>
      </c>
      <c r="AT226" s="199" t="s">
        <v>150</v>
      </c>
      <c r="AU226" s="199" t="s">
        <v>89</v>
      </c>
      <c r="AY226" s="16" t="s">
        <v>148</v>
      </c>
      <c r="BE226" s="200">
        <f>IF(N226="základná",J226,0)</f>
        <v>0</v>
      </c>
      <c r="BF226" s="200">
        <f>IF(N226="znížená",J226,0)</f>
        <v>0</v>
      </c>
      <c r="BG226" s="200">
        <f>IF(N226="zákl. prenesená",J226,0)</f>
        <v>0</v>
      </c>
      <c r="BH226" s="200">
        <f>IF(N226="zníž. prenesená",J226,0)</f>
        <v>0</v>
      </c>
      <c r="BI226" s="200">
        <f>IF(N226="nulová",J226,0)</f>
        <v>0</v>
      </c>
      <c r="BJ226" s="16" t="s">
        <v>89</v>
      </c>
      <c r="BK226" s="200">
        <f>ROUND(I226*H226,2)</f>
        <v>0</v>
      </c>
      <c r="BL226" s="16" t="s">
        <v>166</v>
      </c>
      <c r="BM226" s="199" t="s">
        <v>482</v>
      </c>
    </row>
    <row r="227" s="2" customFormat="1" ht="16.5" customHeight="1">
      <c r="A227" s="35"/>
      <c r="B227" s="186"/>
      <c r="C227" s="201" t="s">
        <v>483</v>
      </c>
      <c r="D227" s="201" t="s">
        <v>155</v>
      </c>
      <c r="E227" s="202" t="s">
        <v>699</v>
      </c>
      <c r="F227" s="203" t="s">
        <v>700</v>
      </c>
      <c r="G227" s="204" t="s">
        <v>153</v>
      </c>
      <c r="H227" s="205">
        <v>2</v>
      </c>
      <c r="I227" s="206"/>
      <c r="J227" s="207">
        <f>ROUND(I227*H227,2)</f>
        <v>0</v>
      </c>
      <c r="K227" s="208"/>
      <c r="L227" s="209"/>
      <c r="M227" s="210" t="s">
        <v>1</v>
      </c>
      <c r="N227" s="211" t="s">
        <v>42</v>
      </c>
      <c r="O227" s="79"/>
      <c r="P227" s="197">
        <f>O227*H227</f>
        <v>0</v>
      </c>
      <c r="Q227" s="197">
        <v>0</v>
      </c>
      <c r="R227" s="197">
        <f>Q227*H227</f>
        <v>0</v>
      </c>
      <c r="S227" s="197">
        <v>0</v>
      </c>
      <c r="T227" s="198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9" t="s">
        <v>170</v>
      </c>
      <c r="AT227" s="199" t="s">
        <v>155</v>
      </c>
      <c r="AU227" s="199" t="s">
        <v>89</v>
      </c>
      <c r="AY227" s="16" t="s">
        <v>148</v>
      </c>
      <c r="BE227" s="200">
        <f>IF(N227="základná",J227,0)</f>
        <v>0</v>
      </c>
      <c r="BF227" s="200">
        <f>IF(N227="znížená",J227,0)</f>
        <v>0</v>
      </c>
      <c r="BG227" s="200">
        <f>IF(N227="zákl. prenesená",J227,0)</f>
        <v>0</v>
      </c>
      <c r="BH227" s="200">
        <f>IF(N227="zníž. prenesená",J227,0)</f>
        <v>0</v>
      </c>
      <c r="BI227" s="200">
        <f>IF(N227="nulová",J227,0)</f>
        <v>0</v>
      </c>
      <c r="BJ227" s="16" t="s">
        <v>89</v>
      </c>
      <c r="BK227" s="200">
        <f>ROUND(I227*H227,2)</f>
        <v>0</v>
      </c>
      <c r="BL227" s="16" t="s">
        <v>166</v>
      </c>
      <c r="BM227" s="199" t="s">
        <v>486</v>
      </c>
    </row>
    <row r="228" s="2" customFormat="1" ht="16.5" customHeight="1">
      <c r="A228" s="35"/>
      <c r="B228" s="186"/>
      <c r="C228" s="187" t="s">
        <v>323</v>
      </c>
      <c r="D228" s="187" t="s">
        <v>150</v>
      </c>
      <c r="E228" s="188" t="s">
        <v>701</v>
      </c>
      <c r="F228" s="189" t="s">
        <v>702</v>
      </c>
      <c r="G228" s="190" t="s">
        <v>153</v>
      </c>
      <c r="H228" s="191">
        <v>1</v>
      </c>
      <c r="I228" s="192"/>
      <c r="J228" s="193">
        <f>ROUND(I228*H228,2)</f>
        <v>0</v>
      </c>
      <c r="K228" s="194"/>
      <c r="L228" s="36"/>
      <c r="M228" s="195" t="s">
        <v>1</v>
      </c>
      <c r="N228" s="196" t="s">
        <v>42</v>
      </c>
      <c r="O228" s="79"/>
      <c r="P228" s="197">
        <f>O228*H228</f>
        <v>0</v>
      </c>
      <c r="Q228" s="197">
        <v>0</v>
      </c>
      <c r="R228" s="197">
        <f>Q228*H228</f>
        <v>0</v>
      </c>
      <c r="S228" s="197">
        <v>0</v>
      </c>
      <c r="T228" s="198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99" t="s">
        <v>166</v>
      </c>
      <c r="AT228" s="199" t="s">
        <v>150</v>
      </c>
      <c r="AU228" s="199" t="s">
        <v>89</v>
      </c>
      <c r="AY228" s="16" t="s">
        <v>148</v>
      </c>
      <c r="BE228" s="200">
        <f>IF(N228="základná",J228,0)</f>
        <v>0</v>
      </c>
      <c r="BF228" s="200">
        <f>IF(N228="znížená",J228,0)</f>
        <v>0</v>
      </c>
      <c r="BG228" s="200">
        <f>IF(N228="zákl. prenesená",J228,0)</f>
        <v>0</v>
      </c>
      <c r="BH228" s="200">
        <f>IF(N228="zníž. prenesená",J228,0)</f>
        <v>0</v>
      </c>
      <c r="BI228" s="200">
        <f>IF(N228="nulová",J228,0)</f>
        <v>0</v>
      </c>
      <c r="BJ228" s="16" t="s">
        <v>89</v>
      </c>
      <c r="BK228" s="200">
        <f>ROUND(I228*H228,2)</f>
        <v>0</v>
      </c>
      <c r="BL228" s="16" t="s">
        <v>166</v>
      </c>
      <c r="BM228" s="199" t="s">
        <v>489</v>
      </c>
    </row>
    <row r="229" s="2" customFormat="1" ht="24.15" customHeight="1">
      <c r="A229" s="35"/>
      <c r="B229" s="186"/>
      <c r="C229" s="201" t="s">
        <v>490</v>
      </c>
      <c r="D229" s="201" t="s">
        <v>155</v>
      </c>
      <c r="E229" s="202" t="s">
        <v>703</v>
      </c>
      <c r="F229" s="203" t="s">
        <v>704</v>
      </c>
      <c r="G229" s="204" t="s">
        <v>153</v>
      </c>
      <c r="H229" s="205">
        <v>1</v>
      </c>
      <c r="I229" s="206"/>
      <c r="J229" s="207">
        <f>ROUND(I229*H229,2)</f>
        <v>0</v>
      </c>
      <c r="K229" s="208"/>
      <c r="L229" s="209"/>
      <c r="M229" s="210" t="s">
        <v>1</v>
      </c>
      <c r="N229" s="211" t="s">
        <v>42</v>
      </c>
      <c r="O229" s="79"/>
      <c r="P229" s="197">
        <f>O229*H229</f>
        <v>0</v>
      </c>
      <c r="Q229" s="197">
        <v>0</v>
      </c>
      <c r="R229" s="197">
        <f>Q229*H229</f>
        <v>0</v>
      </c>
      <c r="S229" s="197">
        <v>0</v>
      </c>
      <c r="T229" s="198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9" t="s">
        <v>170</v>
      </c>
      <c r="AT229" s="199" t="s">
        <v>155</v>
      </c>
      <c r="AU229" s="199" t="s">
        <v>89</v>
      </c>
      <c r="AY229" s="16" t="s">
        <v>148</v>
      </c>
      <c r="BE229" s="200">
        <f>IF(N229="základná",J229,0)</f>
        <v>0</v>
      </c>
      <c r="BF229" s="200">
        <f>IF(N229="znížená",J229,0)</f>
        <v>0</v>
      </c>
      <c r="BG229" s="200">
        <f>IF(N229="zákl. prenesená",J229,0)</f>
        <v>0</v>
      </c>
      <c r="BH229" s="200">
        <f>IF(N229="zníž. prenesená",J229,0)</f>
        <v>0</v>
      </c>
      <c r="BI229" s="200">
        <f>IF(N229="nulová",J229,0)</f>
        <v>0</v>
      </c>
      <c r="BJ229" s="16" t="s">
        <v>89</v>
      </c>
      <c r="BK229" s="200">
        <f>ROUND(I229*H229,2)</f>
        <v>0</v>
      </c>
      <c r="BL229" s="16" t="s">
        <v>166</v>
      </c>
      <c r="BM229" s="199" t="s">
        <v>493</v>
      </c>
    </row>
    <row r="230" s="2" customFormat="1" ht="24.15" customHeight="1">
      <c r="A230" s="35"/>
      <c r="B230" s="186"/>
      <c r="C230" s="201" t="s">
        <v>326</v>
      </c>
      <c r="D230" s="201" t="s">
        <v>155</v>
      </c>
      <c r="E230" s="202" t="s">
        <v>705</v>
      </c>
      <c r="F230" s="203" t="s">
        <v>706</v>
      </c>
      <c r="G230" s="204" t="s">
        <v>153</v>
      </c>
      <c r="H230" s="205">
        <v>1</v>
      </c>
      <c r="I230" s="206"/>
      <c r="J230" s="207">
        <f>ROUND(I230*H230,2)</f>
        <v>0</v>
      </c>
      <c r="K230" s="208"/>
      <c r="L230" s="209"/>
      <c r="M230" s="210" t="s">
        <v>1</v>
      </c>
      <c r="N230" s="211" t="s">
        <v>42</v>
      </c>
      <c r="O230" s="79"/>
      <c r="P230" s="197">
        <f>O230*H230</f>
        <v>0</v>
      </c>
      <c r="Q230" s="197">
        <v>0</v>
      </c>
      <c r="R230" s="197">
        <f>Q230*H230</f>
        <v>0</v>
      </c>
      <c r="S230" s="197">
        <v>0</v>
      </c>
      <c r="T230" s="198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99" t="s">
        <v>170</v>
      </c>
      <c r="AT230" s="199" t="s">
        <v>155</v>
      </c>
      <c r="AU230" s="199" t="s">
        <v>89</v>
      </c>
      <c r="AY230" s="16" t="s">
        <v>148</v>
      </c>
      <c r="BE230" s="200">
        <f>IF(N230="základná",J230,0)</f>
        <v>0</v>
      </c>
      <c r="BF230" s="200">
        <f>IF(N230="znížená",J230,0)</f>
        <v>0</v>
      </c>
      <c r="BG230" s="200">
        <f>IF(N230="zákl. prenesená",J230,0)</f>
        <v>0</v>
      </c>
      <c r="BH230" s="200">
        <f>IF(N230="zníž. prenesená",J230,0)</f>
        <v>0</v>
      </c>
      <c r="BI230" s="200">
        <f>IF(N230="nulová",J230,0)</f>
        <v>0</v>
      </c>
      <c r="BJ230" s="16" t="s">
        <v>89</v>
      </c>
      <c r="BK230" s="200">
        <f>ROUND(I230*H230,2)</f>
        <v>0</v>
      </c>
      <c r="BL230" s="16" t="s">
        <v>166</v>
      </c>
      <c r="BM230" s="199" t="s">
        <v>496</v>
      </c>
    </row>
    <row r="231" s="2" customFormat="1" ht="16.5" customHeight="1">
      <c r="A231" s="35"/>
      <c r="B231" s="186"/>
      <c r="C231" s="201" t="s">
        <v>497</v>
      </c>
      <c r="D231" s="201" t="s">
        <v>155</v>
      </c>
      <c r="E231" s="202" t="s">
        <v>707</v>
      </c>
      <c r="F231" s="203" t="s">
        <v>708</v>
      </c>
      <c r="G231" s="204" t="s">
        <v>153</v>
      </c>
      <c r="H231" s="205">
        <v>1</v>
      </c>
      <c r="I231" s="206"/>
      <c r="J231" s="207">
        <f>ROUND(I231*H231,2)</f>
        <v>0</v>
      </c>
      <c r="K231" s="208"/>
      <c r="L231" s="209"/>
      <c r="M231" s="210" t="s">
        <v>1</v>
      </c>
      <c r="N231" s="211" t="s">
        <v>42</v>
      </c>
      <c r="O231" s="79"/>
      <c r="P231" s="197">
        <f>O231*H231</f>
        <v>0</v>
      </c>
      <c r="Q231" s="197">
        <v>0</v>
      </c>
      <c r="R231" s="197">
        <f>Q231*H231</f>
        <v>0</v>
      </c>
      <c r="S231" s="197">
        <v>0</v>
      </c>
      <c r="T231" s="198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9" t="s">
        <v>170</v>
      </c>
      <c r="AT231" s="199" t="s">
        <v>155</v>
      </c>
      <c r="AU231" s="199" t="s">
        <v>89</v>
      </c>
      <c r="AY231" s="16" t="s">
        <v>148</v>
      </c>
      <c r="BE231" s="200">
        <f>IF(N231="základná",J231,0)</f>
        <v>0</v>
      </c>
      <c r="BF231" s="200">
        <f>IF(N231="znížená",J231,0)</f>
        <v>0</v>
      </c>
      <c r="BG231" s="200">
        <f>IF(N231="zákl. prenesená",J231,0)</f>
        <v>0</v>
      </c>
      <c r="BH231" s="200">
        <f>IF(N231="zníž. prenesená",J231,0)</f>
        <v>0</v>
      </c>
      <c r="BI231" s="200">
        <f>IF(N231="nulová",J231,0)</f>
        <v>0</v>
      </c>
      <c r="BJ231" s="16" t="s">
        <v>89</v>
      </c>
      <c r="BK231" s="200">
        <f>ROUND(I231*H231,2)</f>
        <v>0</v>
      </c>
      <c r="BL231" s="16" t="s">
        <v>166</v>
      </c>
      <c r="BM231" s="199" t="s">
        <v>500</v>
      </c>
    </row>
    <row r="232" s="2" customFormat="1" ht="16.5" customHeight="1">
      <c r="A232" s="35"/>
      <c r="B232" s="186"/>
      <c r="C232" s="201" t="s">
        <v>330</v>
      </c>
      <c r="D232" s="201" t="s">
        <v>155</v>
      </c>
      <c r="E232" s="202" t="s">
        <v>709</v>
      </c>
      <c r="F232" s="203" t="s">
        <v>710</v>
      </c>
      <c r="G232" s="204" t="s">
        <v>153</v>
      </c>
      <c r="H232" s="205">
        <v>1</v>
      </c>
      <c r="I232" s="206"/>
      <c r="J232" s="207">
        <f>ROUND(I232*H232,2)</f>
        <v>0</v>
      </c>
      <c r="K232" s="208"/>
      <c r="L232" s="209"/>
      <c r="M232" s="210" t="s">
        <v>1</v>
      </c>
      <c r="N232" s="211" t="s">
        <v>42</v>
      </c>
      <c r="O232" s="79"/>
      <c r="P232" s="197">
        <f>O232*H232</f>
        <v>0</v>
      </c>
      <c r="Q232" s="197">
        <v>0</v>
      </c>
      <c r="R232" s="197">
        <f>Q232*H232</f>
        <v>0</v>
      </c>
      <c r="S232" s="197">
        <v>0</v>
      </c>
      <c r="T232" s="198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99" t="s">
        <v>170</v>
      </c>
      <c r="AT232" s="199" t="s">
        <v>155</v>
      </c>
      <c r="AU232" s="199" t="s">
        <v>89</v>
      </c>
      <c r="AY232" s="16" t="s">
        <v>148</v>
      </c>
      <c r="BE232" s="200">
        <f>IF(N232="základná",J232,0)</f>
        <v>0</v>
      </c>
      <c r="BF232" s="200">
        <f>IF(N232="znížená",J232,0)</f>
        <v>0</v>
      </c>
      <c r="BG232" s="200">
        <f>IF(N232="zákl. prenesená",J232,0)</f>
        <v>0</v>
      </c>
      <c r="BH232" s="200">
        <f>IF(N232="zníž. prenesená",J232,0)</f>
        <v>0</v>
      </c>
      <c r="BI232" s="200">
        <f>IF(N232="nulová",J232,0)</f>
        <v>0</v>
      </c>
      <c r="BJ232" s="16" t="s">
        <v>89</v>
      </c>
      <c r="BK232" s="200">
        <f>ROUND(I232*H232,2)</f>
        <v>0</v>
      </c>
      <c r="BL232" s="16" t="s">
        <v>166</v>
      </c>
      <c r="BM232" s="199" t="s">
        <v>503</v>
      </c>
    </row>
    <row r="233" s="2" customFormat="1" ht="16.5" customHeight="1">
      <c r="A233" s="35"/>
      <c r="B233" s="186"/>
      <c r="C233" s="201" t="s">
        <v>504</v>
      </c>
      <c r="D233" s="201" t="s">
        <v>155</v>
      </c>
      <c r="E233" s="202" t="s">
        <v>711</v>
      </c>
      <c r="F233" s="203" t="s">
        <v>712</v>
      </c>
      <c r="G233" s="204" t="s">
        <v>153</v>
      </c>
      <c r="H233" s="205">
        <v>1</v>
      </c>
      <c r="I233" s="206"/>
      <c r="J233" s="207">
        <f>ROUND(I233*H233,2)</f>
        <v>0</v>
      </c>
      <c r="K233" s="208"/>
      <c r="L233" s="209"/>
      <c r="M233" s="210" t="s">
        <v>1</v>
      </c>
      <c r="N233" s="211" t="s">
        <v>42</v>
      </c>
      <c r="O233" s="79"/>
      <c r="P233" s="197">
        <f>O233*H233</f>
        <v>0</v>
      </c>
      <c r="Q233" s="197">
        <v>0</v>
      </c>
      <c r="R233" s="197">
        <f>Q233*H233</f>
        <v>0</v>
      </c>
      <c r="S233" s="197">
        <v>0</v>
      </c>
      <c r="T233" s="198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99" t="s">
        <v>170</v>
      </c>
      <c r="AT233" s="199" t="s">
        <v>155</v>
      </c>
      <c r="AU233" s="199" t="s">
        <v>89</v>
      </c>
      <c r="AY233" s="16" t="s">
        <v>148</v>
      </c>
      <c r="BE233" s="200">
        <f>IF(N233="základná",J233,0)</f>
        <v>0</v>
      </c>
      <c r="BF233" s="200">
        <f>IF(N233="znížená",J233,0)</f>
        <v>0</v>
      </c>
      <c r="BG233" s="200">
        <f>IF(N233="zákl. prenesená",J233,0)</f>
        <v>0</v>
      </c>
      <c r="BH233" s="200">
        <f>IF(N233="zníž. prenesená",J233,0)</f>
        <v>0</v>
      </c>
      <c r="BI233" s="200">
        <f>IF(N233="nulová",J233,0)</f>
        <v>0</v>
      </c>
      <c r="BJ233" s="16" t="s">
        <v>89</v>
      </c>
      <c r="BK233" s="200">
        <f>ROUND(I233*H233,2)</f>
        <v>0</v>
      </c>
      <c r="BL233" s="16" t="s">
        <v>166</v>
      </c>
      <c r="BM233" s="199" t="s">
        <v>507</v>
      </c>
    </row>
    <row r="234" s="2" customFormat="1" ht="16.5" customHeight="1">
      <c r="A234" s="35"/>
      <c r="B234" s="186"/>
      <c r="C234" s="201" t="s">
        <v>333</v>
      </c>
      <c r="D234" s="201" t="s">
        <v>155</v>
      </c>
      <c r="E234" s="202" t="s">
        <v>713</v>
      </c>
      <c r="F234" s="203" t="s">
        <v>714</v>
      </c>
      <c r="G234" s="204" t="s">
        <v>153</v>
      </c>
      <c r="H234" s="205">
        <v>1</v>
      </c>
      <c r="I234" s="206"/>
      <c r="J234" s="207">
        <f>ROUND(I234*H234,2)</f>
        <v>0</v>
      </c>
      <c r="K234" s="208"/>
      <c r="L234" s="209"/>
      <c r="M234" s="210" t="s">
        <v>1</v>
      </c>
      <c r="N234" s="211" t="s">
        <v>42</v>
      </c>
      <c r="O234" s="79"/>
      <c r="P234" s="197">
        <f>O234*H234</f>
        <v>0</v>
      </c>
      <c r="Q234" s="197">
        <v>0</v>
      </c>
      <c r="R234" s="197">
        <f>Q234*H234</f>
        <v>0</v>
      </c>
      <c r="S234" s="197">
        <v>0</v>
      </c>
      <c r="T234" s="198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99" t="s">
        <v>170</v>
      </c>
      <c r="AT234" s="199" t="s">
        <v>155</v>
      </c>
      <c r="AU234" s="199" t="s">
        <v>89</v>
      </c>
      <c r="AY234" s="16" t="s">
        <v>148</v>
      </c>
      <c r="BE234" s="200">
        <f>IF(N234="základná",J234,0)</f>
        <v>0</v>
      </c>
      <c r="BF234" s="200">
        <f>IF(N234="znížená",J234,0)</f>
        <v>0</v>
      </c>
      <c r="BG234" s="200">
        <f>IF(N234="zákl. prenesená",J234,0)</f>
        <v>0</v>
      </c>
      <c r="BH234" s="200">
        <f>IF(N234="zníž. prenesená",J234,0)</f>
        <v>0</v>
      </c>
      <c r="BI234" s="200">
        <f>IF(N234="nulová",J234,0)</f>
        <v>0</v>
      </c>
      <c r="BJ234" s="16" t="s">
        <v>89</v>
      </c>
      <c r="BK234" s="200">
        <f>ROUND(I234*H234,2)</f>
        <v>0</v>
      </c>
      <c r="BL234" s="16" t="s">
        <v>166</v>
      </c>
      <c r="BM234" s="199" t="s">
        <v>715</v>
      </c>
    </row>
    <row r="235" s="2" customFormat="1" ht="24.15" customHeight="1">
      <c r="A235" s="35"/>
      <c r="B235" s="186"/>
      <c r="C235" s="201" t="s">
        <v>716</v>
      </c>
      <c r="D235" s="201" t="s">
        <v>155</v>
      </c>
      <c r="E235" s="202" t="s">
        <v>717</v>
      </c>
      <c r="F235" s="203" t="s">
        <v>718</v>
      </c>
      <c r="G235" s="204" t="s">
        <v>153</v>
      </c>
      <c r="H235" s="205">
        <v>1</v>
      </c>
      <c r="I235" s="206"/>
      <c r="J235" s="207">
        <f>ROUND(I235*H235,2)</f>
        <v>0</v>
      </c>
      <c r="K235" s="208"/>
      <c r="L235" s="209"/>
      <c r="M235" s="210" t="s">
        <v>1</v>
      </c>
      <c r="N235" s="211" t="s">
        <v>42</v>
      </c>
      <c r="O235" s="79"/>
      <c r="P235" s="197">
        <f>O235*H235</f>
        <v>0</v>
      </c>
      <c r="Q235" s="197">
        <v>0</v>
      </c>
      <c r="R235" s="197">
        <f>Q235*H235</f>
        <v>0</v>
      </c>
      <c r="S235" s="197">
        <v>0</v>
      </c>
      <c r="T235" s="198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9" t="s">
        <v>170</v>
      </c>
      <c r="AT235" s="199" t="s">
        <v>155</v>
      </c>
      <c r="AU235" s="199" t="s">
        <v>89</v>
      </c>
      <c r="AY235" s="16" t="s">
        <v>148</v>
      </c>
      <c r="BE235" s="200">
        <f>IF(N235="základná",J235,0)</f>
        <v>0</v>
      </c>
      <c r="BF235" s="200">
        <f>IF(N235="znížená",J235,0)</f>
        <v>0</v>
      </c>
      <c r="BG235" s="200">
        <f>IF(N235="zákl. prenesená",J235,0)</f>
        <v>0</v>
      </c>
      <c r="BH235" s="200">
        <f>IF(N235="zníž. prenesená",J235,0)</f>
        <v>0</v>
      </c>
      <c r="BI235" s="200">
        <f>IF(N235="nulová",J235,0)</f>
        <v>0</v>
      </c>
      <c r="BJ235" s="16" t="s">
        <v>89</v>
      </c>
      <c r="BK235" s="200">
        <f>ROUND(I235*H235,2)</f>
        <v>0</v>
      </c>
      <c r="BL235" s="16" t="s">
        <v>166</v>
      </c>
      <c r="BM235" s="199" t="s">
        <v>719</v>
      </c>
    </row>
    <row r="236" s="2" customFormat="1" ht="24.15" customHeight="1">
      <c r="A236" s="35"/>
      <c r="B236" s="186"/>
      <c r="C236" s="201" t="s">
        <v>337</v>
      </c>
      <c r="D236" s="201" t="s">
        <v>155</v>
      </c>
      <c r="E236" s="202" t="s">
        <v>720</v>
      </c>
      <c r="F236" s="203" t="s">
        <v>721</v>
      </c>
      <c r="G236" s="204" t="s">
        <v>153</v>
      </c>
      <c r="H236" s="205">
        <v>1</v>
      </c>
      <c r="I236" s="206"/>
      <c r="J236" s="207">
        <f>ROUND(I236*H236,2)</f>
        <v>0</v>
      </c>
      <c r="K236" s="208"/>
      <c r="L236" s="209"/>
      <c r="M236" s="210" t="s">
        <v>1</v>
      </c>
      <c r="N236" s="211" t="s">
        <v>42</v>
      </c>
      <c r="O236" s="79"/>
      <c r="P236" s="197">
        <f>O236*H236</f>
        <v>0</v>
      </c>
      <c r="Q236" s="197">
        <v>0</v>
      </c>
      <c r="R236" s="197">
        <f>Q236*H236</f>
        <v>0</v>
      </c>
      <c r="S236" s="197">
        <v>0</v>
      </c>
      <c r="T236" s="198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9" t="s">
        <v>170</v>
      </c>
      <c r="AT236" s="199" t="s">
        <v>155</v>
      </c>
      <c r="AU236" s="199" t="s">
        <v>89</v>
      </c>
      <c r="AY236" s="16" t="s">
        <v>148</v>
      </c>
      <c r="BE236" s="200">
        <f>IF(N236="základná",J236,0)</f>
        <v>0</v>
      </c>
      <c r="BF236" s="200">
        <f>IF(N236="znížená",J236,0)</f>
        <v>0</v>
      </c>
      <c r="BG236" s="200">
        <f>IF(N236="zákl. prenesená",J236,0)</f>
        <v>0</v>
      </c>
      <c r="BH236" s="200">
        <f>IF(N236="zníž. prenesená",J236,0)</f>
        <v>0</v>
      </c>
      <c r="BI236" s="200">
        <f>IF(N236="nulová",J236,0)</f>
        <v>0</v>
      </c>
      <c r="BJ236" s="16" t="s">
        <v>89</v>
      </c>
      <c r="BK236" s="200">
        <f>ROUND(I236*H236,2)</f>
        <v>0</v>
      </c>
      <c r="BL236" s="16" t="s">
        <v>166</v>
      </c>
      <c r="BM236" s="199" t="s">
        <v>722</v>
      </c>
    </row>
    <row r="237" s="2" customFormat="1" ht="21.75" customHeight="1">
      <c r="A237" s="35"/>
      <c r="B237" s="186"/>
      <c r="C237" s="201" t="s">
        <v>723</v>
      </c>
      <c r="D237" s="201" t="s">
        <v>155</v>
      </c>
      <c r="E237" s="202" t="s">
        <v>724</v>
      </c>
      <c r="F237" s="203" t="s">
        <v>725</v>
      </c>
      <c r="G237" s="204" t="s">
        <v>153</v>
      </c>
      <c r="H237" s="205">
        <v>1</v>
      </c>
      <c r="I237" s="206"/>
      <c r="J237" s="207">
        <f>ROUND(I237*H237,2)</f>
        <v>0</v>
      </c>
      <c r="K237" s="208"/>
      <c r="L237" s="209"/>
      <c r="M237" s="210" t="s">
        <v>1</v>
      </c>
      <c r="N237" s="211" t="s">
        <v>42</v>
      </c>
      <c r="O237" s="79"/>
      <c r="P237" s="197">
        <f>O237*H237</f>
        <v>0</v>
      </c>
      <c r="Q237" s="197">
        <v>0</v>
      </c>
      <c r="R237" s="197">
        <f>Q237*H237</f>
        <v>0</v>
      </c>
      <c r="S237" s="197">
        <v>0</v>
      </c>
      <c r="T237" s="198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99" t="s">
        <v>170</v>
      </c>
      <c r="AT237" s="199" t="s">
        <v>155</v>
      </c>
      <c r="AU237" s="199" t="s">
        <v>89</v>
      </c>
      <c r="AY237" s="16" t="s">
        <v>148</v>
      </c>
      <c r="BE237" s="200">
        <f>IF(N237="základná",J237,0)</f>
        <v>0</v>
      </c>
      <c r="BF237" s="200">
        <f>IF(N237="znížená",J237,0)</f>
        <v>0</v>
      </c>
      <c r="BG237" s="200">
        <f>IF(N237="zákl. prenesená",J237,0)</f>
        <v>0</v>
      </c>
      <c r="BH237" s="200">
        <f>IF(N237="zníž. prenesená",J237,0)</f>
        <v>0</v>
      </c>
      <c r="BI237" s="200">
        <f>IF(N237="nulová",J237,0)</f>
        <v>0</v>
      </c>
      <c r="BJ237" s="16" t="s">
        <v>89</v>
      </c>
      <c r="BK237" s="200">
        <f>ROUND(I237*H237,2)</f>
        <v>0</v>
      </c>
      <c r="BL237" s="16" t="s">
        <v>166</v>
      </c>
      <c r="BM237" s="199" t="s">
        <v>726</v>
      </c>
    </row>
    <row r="238" s="2" customFormat="1" ht="24.15" customHeight="1">
      <c r="A238" s="35"/>
      <c r="B238" s="186"/>
      <c r="C238" s="201" t="s">
        <v>340</v>
      </c>
      <c r="D238" s="201" t="s">
        <v>155</v>
      </c>
      <c r="E238" s="202" t="s">
        <v>727</v>
      </c>
      <c r="F238" s="203" t="s">
        <v>728</v>
      </c>
      <c r="G238" s="204" t="s">
        <v>153</v>
      </c>
      <c r="H238" s="205">
        <v>4</v>
      </c>
      <c r="I238" s="206"/>
      <c r="J238" s="207">
        <f>ROUND(I238*H238,2)</f>
        <v>0</v>
      </c>
      <c r="K238" s="208"/>
      <c r="L238" s="209"/>
      <c r="M238" s="210" t="s">
        <v>1</v>
      </c>
      <c r="N238" s="211" t="s">
        <v>42</v>
      </c>
      <c r="O238" s="79"/>
      <c r="P238" s="197">
        <f>O238*H238</f>
        <v>0</v>
      </c>
      <c r="Q238" s="197">
        <v>0</v>
      </c>
      <c r="R238" s="197">
        <f>Q238*H238</f>
        <v>0</v>
      </c>
      <c r="S238" s="197">
        <v>0</v>
      </c>
      <c r="T238" s="198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9" t="s">
        <v>170</v>
      </c>
      <c r="AT238" s="199" t="s">
        <v>155</v>
      </c>
      <c r="AU238" s="199" t="s">
        <v>89</v>
      </c>
      <c r="AY238" s="16" t="s">
        <v>148</v>
      </c>
      <c r="BE238" s="200">
        <f>IF(N238="základná",J238,0)</f>
        <v>0</v>
      </c>
      <c r="BF238" s="200">
        <f>IF(N238="znížená",J238,0)</f>
        <v>0</v>
      </c>
      <c r="BG238" s="200">
        <f>IF(N238="zákl. prenesená",J238,0)</f>
        <v>0</v>
      </c>
      <c r="BH238" s="200">
        <f>IF(N238="zníž. prenesená",J238,0)</f>
        <v>0</v>
      </c>
      <c r="BI238" s="200">
        <f>IF(N238="nulová",J238,0)</f>
        <v>0</v>
      </c>
      <c r="BJ238" s="16" t="s">
        <v>89</v>
      </c>
      <c r="BK238" s="200">
        <f>ROUND(I238*H238,2)</f>
        <v>0</v>
      </c>
      <c r="BL238" s="16" t="s">
        <v>166</v>
      </c>
      <c r="BM238" s="199" t="s">
        <v>729</v>
      </c>
    </row>
    <row r="239" s="2" customFormat="1" ht="16.5" customHeight="1">
      <c r="A239" s="35"/>
      <c r="B239" s="186"/>
      <c r="C239" s="201" t="s">
        <v>730</v>
      </c>
      <c r="D239" s="201" t="s">
        <v>155</v>
      </c>
      <c r="E239" s="202" t="s">
        <v>731</v>
      </c>
      <c r="F239" s="203" t="s">
        <v>732</v>
      </c>
      <c r="G239" s="204" t="s">
        <v>153</v>
      </c>
      <c r="H239" s="205">
        <v>6</v>
      </c>
      <c r="I239" s="206"/>
      <c r="J239" s="207">
        <f>ROUND(I239*H239,2)</f>
        <v>0</v>
      </c>
      <c r="K239" s="208"/>
      <c r="L239" s="209"/>
      <c r="M239" s="210" t="s">
        <v>1</v>
      </c>
      <c r="N239" s="211" t="s">
        <v>42</v>
      </c>
      <c r="O239" s="79"/>
      <c r="P239" s="197">
        <f>O239*H239</f>
        <v>0</v>
      </c>
      <c r="Q239" s="197">
        <v>0</v>
      </c>
      <c r="R239" s="197">
        <f>Q239*H239</f>
        <v>0</v>
      </c>
      <c r="S239" s="197">
        <v>0</v>
      </c>
      <c r="T239" s="198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9" t="s">
        <v>170</v>
      </c>
      <c r="AT239" s="199" t="s">
        <v>155</v>
      </c>
      <c r="AU239" s="199" t="s">
        <v>89</v>
      </c>
      <c r="AY239" s="16" t="s">
        <v>148</v>
      </c>
      <c r="BE239" s="200">
        <f>IF(N239="základná",J239,0)</f>
        <v>0</v>
      </c>
      <c r="BF239" s="200">
        <f>IF(N239="znížená",J239,0)</f>
        <v>0</v>
      </c>
      <c r="BG239" s="200">
        <f>IF(N239="zákl. prenesená",J239,0)</f>
        <v>0</v>
      </c>
      <c r="BH239" s="200">
        <f>IF(N239="zníž. prenesená",J239,0)</f>
        <v>0</v>
      </c>
      <c r="BI239" s="200">
        <f>IF(N239="nulová",J239,0)</f>
        <v>0</v>
      </c>
      <c r="BJ239" s="16" t="s">
        <v>89</v>
      </c>
      <c r="BK239" s="200">
        <f>ROUND(I239*H239,2)</f>
        <v>0</v>
      </c>
      <c r="BL239" s="16" t="s">
        <v>166</v>
      </c>
      <c r="BM239" s="199" t="s">
        <v>733</v>
      </c>
    </row>
    <row r="240" s="2" customFormat="1" ht="16.5" customHeight="1">
      <c r="A240" s="35"/>
      <c r="B240" s="186"/>
      <c r="C240" s="201" t="s">
        <v>344</v>
      </c>
      <c r="D240" s="201" t="s">
        <v>155</v>
      </c>
      <c r="E240" s="202" t="s">
        <v>734</v>
      </c>
      <c r="F240" s="203" t="s">
        <v>735</v>
      </c>
      <c r="G240" s="204" t="s">
        <v>153</v>
      </c>
      <c r="H240" s="205">
        <v>40</v>
      </c>
      <c r="I240" s="206"/>
      <c r="J240" s="207">
        <f>ROUND(I240*H240,2)</f>
        <v>0</v>
      </c>
      <c r="K240" s="208"/>
      <c r="L240" s="209"/>
      <c r="M240" s="210" t="s">
        <v>1</v>
      </c>
      <c r="N240" s="211" t="s">
        <v>42</v>
      </c>
      <c r="O240" s="79"/>
      <c r="P240" s="197">
        <f>O240*H240</f>
        <v>0</v>
      </c>
      <c r="Q240" s="197">
        <v>0</v>
      </c>
      <c r="R240" s="197">
        <f>Q240*H240</f>
        <v>0</v>
      </c>
      <c r="S240" s="197">
        <v>0</v>
      </c>
      <c r="T240" s="198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99" t="s">
        <v>170</v>
      </c>
      <c r="AT240" s="199" t="s">
        <v>155</v>
      </c>
      <c r="AU240" s="199" t="s">
        <v>89</v>
      </c>
      <c r="AY240" s="16" t="s">
        <v>148</v>
      </c>
      <c r="BE240" s="200">
        <f>IF(N240="základná",J240,0)</f>
        <v>0</v>
      </c>
      <c r="BF240" s="200">
        <f>IF(N240="znížená",J240,0)</f>
        <v>0</v>
      </c>
      <c r="BG240" s="200">
        <f>IF(N240="zákl. prenesená",J240,0)</f>
        <v>0</v>
      </c>
      <c r="BH240" s="200">
        <f>IF(N240="zníž. prenesená",J240,0)</f>
        <v>0</v>
      </c>
      <c r="BI240" s="200">
        <f>IF(N240="nulová",J240,0)</f>
        <v>0</v>
      </c>
      <c r="BJ240" s="16" t="s">
        <v>89</v>
      </c>
      <c r="BK240" s="200">
        <f>ROUND(I240*H240,2)</f>
        <v>0</v>
      </c>
      <c r="BL240" s="16" t="s">
        <v>166</v>
      </c>
      <c r="BM240" s="199" t="s">
        <v>736</v>
      </c>
    </row>
    <row r="241" s="2" customFormat="1" ht="16.5" customHeight="1">
      <c r="A241" s="35"/>
      <c r="B241" s="186"/>
      <c r="C241" s="201" t="s">
        <v>737</v>
      </c>
      <c r="D241" s="201" t="s">
        <v>155</v>
      </c>
      <c r="E241" s="202" t="s">
        <v>738</v>
      </c>
      <c r="F241" s="203" t="s">
        <v>739</v>
      </c>
      <c r="G241" s="204" t="s">
        <v>153</v>
      </c>
      <c r="H241" s="205">
        <v>8</v>
      </c>
      <c r="I241" s="206"/>
      <c r="J241" s="207">
        <f>ROUND(I241*H241,2)</f>
        <v>0</v>
      </c>
      <c r="K241" s="208"/>
      <c r="L241" s="209"/>
      <c r="M241" s="210" t="s">
        <v>1</v>
      </c>
      <c r="N241" s="211" t="s">
        <v>42</v>
      </c>
      <c r="O241" s="79"/>
      <c r="P241" s="197">
        <f>O241*H241</f>
        <v>0</v>
      </c>
      <c r="Q241" s="197">
        <v>0</v>
      </c>
      <c r="R241" s="197">
        <f>Q241*H241</f>
        <v>0</v>
      </c>
      <c r="S241" s="197">
        <v>0</v>
      </c>
      <c r="T241" s="198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9" t="s">
        <v>170</v>
      </c>
      <c r="AT241" s="199" t="s">
        <v>155</v>
      </c>
      <c r="AU241" s="199" t="s">
        <v>89</v>
      </c>
      <c r="AY241" s="16" t="s">
        <v>148</v>
      </c>
      <c r="BE241" s="200">
        <f>IF(N241="základná",J241,0)</f>
        <v>0</v>
      </c>
      <c r="BF241" s="200">
        <f>IF(N241="znížená",J241,0)</f>
        <v>0</v>
      </c>
      <c r="BG241" s="200">
        <f>IF(N241="zákl. prenesená",J241,0)</f>
        <v>0</v>
      </c>
      <c r="BH241" s="200">
        <f>IF(N241="zníž. prenesená",J241,0)</f>
        <v>0</v>
      </c>
      <c r="BI241" s="200">
        <f>IF(N241="nulová",J241,0)</f>
        <v>0</v>
      </c>
      <c r="BJ241" s="16" t="s">
        <v>89</v>
      </c>
      <c r="BK241" s="200">
        <f>ROUND(I241*H241,2)</f>
        <v>0</v>
      </c>
      <c r="BL241" s="16" t="s">
        <v>166</v>
      </c>
      <c r="BM241" s="199" t="s">
        <v>740</v>
      </c>
    </row>
    <row r="242" s="2" customFormat="1" ht="16.5" customHeight="1">
      <c r="A242" s="35"/>
      <c r="B242" s="186"/>
      <c r="C242" s="201" t="s">
        <v>347</v>
      </c>
      <c r="D242" s="201" t="s">
        <v>155</v>
      </c>
      <c r="E242" s="202" t="s">
        <v>741</v>
      </c>
      <c r="F242" s="203" t="s">
        <v>742</v>
      </c>
      <c r="G242" s="204" t="s">
        <v>153</v>
      </c>
      <c r="H242" s="205">
        <v>32</v>
      </c>
      <c r="I242" s="206"/>
      <c r="J242" s="207">
        <f>ROUND(I242*H242,2)</f>
        <v>0</v>
      </c>
      <c r="K242" s="208"/>
      <c r="L242" s="209"/>
      <c r="M242" s="210" t="s">
        <v>1</v>
      </c>
      <c r="N242" s="211" t="s">
        <v>42</v>
      </c>
      <c r="O242" s="79"/>
      <c r="P242" s="197">
        <f>O242*H242</f>
        <v>0</v>
      </c>
      <c r="Q242" s="197">
        <v>0</v>
      </c>
      <c r="R242" s="197">
        <f>Q242*H242</f>
        <v>0</v>
      </c>
      <c r="S242" s="197">
        <v>0</v>
      </c>
      <c r="T242" s="198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99" t="s">
        <v>170</v>
      </c>
      <c r="AT242" s="199" t="s">
        <v>155</v>
      </c>
      <c r="AU242" s="199" t="s">
        <v>89</v>
      </c>
      <c r="AY242" s="16" t="s">
        <v>148</v>
      </c>
      <c r="BE242" s="200">
        <f>IF(N242="základná",J242,0)</f>
        <v>0</v>
      </c>
      <c r="BF242" s="200">
        <f>IF(N242="znížená",J242,0)</f>
        <v>0</v>
      </c>
      <c r="BG242" s="200">
        <f>IF(N242="zákl. prenesená",J242,0)</f>
        <v>0</v>
      </c>
      <c r="BH242" s="200">
        <f>IF(N242="zníž. prenesená",J242,0)</f>
        <v>0</v>
      </c>
      <c r="BI242" s="200">
        <f>IF(N242="nulová",J242,0)</f>
        <v>0</v>
      </c>
      <c r="BJ242" s="16" t="s">
        <v>89</v>
      </c>
      <c r="BK242" s="200">
        <f>ROUND(I242*H242,2)</f>
        <v>0</v>
      </c>
      <c r="BL242" s="16" t="s">
        <v>166</v>
      </c>
      <c r="BM242" s="199" t="s">
        <v>743</v>
      </c>
    </row>
    <row r="243" s="2" customFormat="1" ht="24.15" customHeight="1">
      <c r="A243" s="35"/>
      <c r="B243" s="186"/>
      <c r="C243" s="201" t="s">
        <v>744</v>
      </c>
      <c r="D243" s="201" t="s">
        <v>155</v>
      </c>
      <c r="E243" s="202" t="s">
        <v>745</v>
      </c>
      <c r="F243" s="203" t="s">
        <v>746</v>
      </c>
      <c r="G243" s="204" t="s">
        <v>153</v>
      </c>
      <c r="H243" s="205">
        <v>24</v>
      </c>
      <c r="I243" s="206"/>
      <c r="J243" s="207">
        <f>ROUND(I243*H243,2)</f>
        <v>0</v>
      </c>
      <c r="K243" s="208"/>
      <c r="L243" s="209"/>
      <c r="M243" s="210" t="s">
        <v>1</v>
      </c>
      <c r="N243" s="211" t="s">
        <v>42</v>
      </c>
      <c r="O243" s="79"/>
      <c r="P243" s="197">
        <f>O243*H243</f>
        <v>0</v>
      </c>
      <c r="Q243" s="197">
        <v>0</v>
      </c>
      <c r="R243" s="197">
        <f>Q243*H243</f>
        <v>0</v>
      </c>
      <c r="S243" s="197">
        <v>0</v>
      </c>
      <c r="T243" s="198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99" t="s">
        <v>170</v>
      </c>
      <c r="AT243" s="199" t="s">
        <v>155</v>
      </c>
      <c r="AU243" s="199" t="s">
        <v>89</v>
      </c>
      <c r="AY243" s="16" t="s">
        <v>148</v>
      </c>
      <c r="BE243" s="200">
        <f>IF(N243="základná",J243,0)</f>
        <v>0</v>
      </c>
      <c r="BF243" s="200">
        <f>IF(N243="znížená",J243,0)</f>
        <v>0</v>
      </c>
      <c r="BG243" s="200">
        <f>IF(N243="zákl. prenesená",J243,0)</f>
        <v>0</v>
      </c>
      <c r="BH243" s="200">
        <f>IF(N243="zníž. prenesená",J243,0)</f>
        <v>0</v>
      </c>
      <c r="BI243" s="200">
        <f>IF(N243="nulová",J243,0)</f>
        <v>0</v>
      </c>
      <c r="BJ243" s="16" t="s">
        <v>89</v>
      </c>
      <c r="BK243" s="200">
        <f>ROUND(I243*H243,2)</f>
        <v>0</v>
      </c>
      <c r="BL243" s="16" t="s">
        <v>166</v>
      </c>
      <c r="BM243" s="199" t="s">
        <v>747</v>
      </c>
    </row>
    <row r="244" s="2" customFormat="1" ht="24.15" customHeight="1">
      <c r="A244" s="35"/>
      <c r="B244" s="186"/>
      <c r="C244" s="201" t="s">
        <v>351</v>
      </c>
      <c r="D244" s="201" t="s">
        <v>155</v>
      </c>
      <c r="E244" s="202" t="s">
        <v>748</v>
      </c>
      <c r="F244" s="203" t="s">
        <v>749</v>
      </c>
      <c r="G244" s="204" t="s">
        <v>153</v>
      </c>
      <c r="H244" s="205">
        <v>16</v>
      </c>
      <c r="I244" s="206"/>
      <c r="J244" s="207">
        <f>ROUND(I244*H244,2)</f>
        <v>0</v>
      </c>
      <c r="K244" s="208"/>
      <c r="L244" s="209"/>
      <c r="M244" s="210" t="s">
        <v>1</v>
      </c>
      <c r="N244" s="211" t="s">
        <v>42</v>
      </c>
      <c r="O244" s="79"/>
      <c r="P244" s="197">
        <f>O244*H244</f>
        <v>0</v>
      </c>
      <c r="Q244" s="197">
        <v>0</v>
      </c>
      <c r="R244" s="197">
        <f>Q244*H244</f>
        <v>0</v>
      </c>
      <c r="S244" s="197">
        <v>0</v>
      </c>
      <c r="T244" s="198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99" t="s">
        <v>170</v>
      </c>
      <c r="AT244" s="199" t="s">
        <v>155</v>
      </c>
      <c r="AU244" s="199" t="s">
        <v>89</v>
      </c>
      <c r="AY244" s="16" t="s">
        <v>148</v>
      </c>
      <c r="BE244" s="200">
        <f>IF(N244="základná",J244,0)</f>
        <v>0</v>
      </c>
      <c r="BF244" s="200">
        <f>IF(N244="znížená",J244,0)</f>
        <v>0</v>
      </c>
      <c r="BG244" s="200">
        <f>IF(N244="zákl. prenesená",J244,0)</f>
        <v>0</v>
      </c>
      <c r="BH244" s="200">
        <f>IF(N244="zníž. prenesená",J244,0)</f>
        <v>0</v>
      </c>
      <c r="BI244" s="200">
        <f>IF(N244="nulová",J244,0)</f>
        <v>0</v>
      </c>
      <c r="BJ244" s="16" t="s">
        <v>89</v>
      </c>
      <c r="BK244" s="200">
        <f>ROUND(I244*H244,2)</f>
        <v>0</v>
      </c>
      <c r="BL244" s="16" t="s">
        <v>166</v>
      </c>
      <c r="BM244" s="199" t="s">
        <v>750</v>
      </c>
    </row>
    <row r="245" s="2" customFormat="1" ht="24.15" customHeight="1">
      <c r="A245" s="35"/>
      <c r="B245" s="186"/>
      <c r="C245" s="201" t="s">
        <v>751</v>
      </c>
      <c r="D245" s="201" t="s">
        <v>155</v>
      </c>
      <c r="E245" s="202" t="s">
        <v>752</v>
      </c>
      <c r="F245" s="203" t="s">
        <v>753</v>
      </c>
      <c r="G245" s="204" t="s">
        <v>153</v>
      </c>
      <c r="H245" s="205">
        <v>320</v>
      </c>
      <c r="I245" s="206"/>
      <c r="J245" s="207">
        <f>ROUND(I245*H245,2)</f>
        <v>0</v>
      </c>
      <c r="K245" s="208"/>
      <c r="L245" s="209"/>
      <c r="M245" s="210" t="s">
        <v>1</v>
      </c>
      <c r="N245" s="211" t="s">
        <v>42</v>
      </c>
      <c r="O245" s="79"/>
      <c r="P245" s="197">
        <f>O245*H245</f>
        <v>0</v>
      </c>
      <c r="Q245" s="197">
        <v>0</v>
      </c>
      <c r="R245" s="197">
        <f>Q245*H245</f>
        <v>0</v>
      </c>
      <c r="S245" s="197">
        <v>0</v>
      </c>
      <c r="T245" s="198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9" t="s">
        <v>170</v>
      </c>
      <c r="AT245" s="199" t="s">
        <v>155</v>
      </c>
      <c r="AU245" s="199" t="s">
        <v>89</v>
      </c>
      <c r="AY245" s="16" t="s">
        <v>148</v>
      </c>
      <c r="BE245" s="200">
        <f>IF(N245="základná",J245,0)</f>
        <v>0</v>
      </c>
      <c r="BF245" s="200">
        <f>IF(N245="znížená",J245,0)</f>
        <v>0</v>
      </c>
      <c r="BG245" s="200">
        <f>IF(N245="zákl. prenesená",J245,0)</f>
        <v>0</v>
      </c>
      <c r="BH245" s="200">
        <f>IF(N245="zníž. prenesená",J245,0)</f>
        <v>0</v>
      </c>
      <c r="BI245" s="200">
        <f>IF(N245="nulová",J245,0)</f>
        <v>0</v>
      </c>
      <c r="BJ245" s="16" t="s">
        <v>89</v>
      </c>
      <c r="BK245" s="200">
        <f>ROUND(I245*H245,2)</f>
        <v>0</v>
      </c>
      <c r="BL245" s="16" t="s">
        <v>166</v>
      </c>
      <c r="BM245" s="199" t="s">
        <v>754</v>
      </c>
    </row>
    <row r="246" s="2" customFormat="1" ht="16.5" customHeight="1">
      <c r="A246" s="35"/>
      <c r="B246" s="186"/>
      <c r="C246" s="201" t="s">
        <v>354</v>
      </c>
      <c r="D246" s="201" t="s">
        <v>155</v>
      </c>
      <c r="E246" s="202" t="s">
        <v>755</v>
      </c>
      <c r="F246" s="203" t="s">
        <v>756</v>
      </c>
      <c r="G246" s="204" t="s">
        <v>153</v>
      </c>
      <c r="H246" s="205">
        <v>60</v>
      </c>
      <c r="I246" s="206"/>
      <c r="J246" s="207">
        <f>ROUND(I246*H246,2)</f>
        <v>0</v>
      </c>
      <c r="K246" s="208"/>
      <c r="L246" s="209"/>
      <c r="M246" s="210" t="s">
        <v>1</v>
      </c>
      <c r="N246" s="211" t="s">
        <v>42</v>
      </c>
      <c r="O246" s="79"/>
      <c r="P246" s="197">
        <f>O246*H246</f>
        <v>0</v>
      </c>
      <c r="Q246" s="197">
        <v>0</v>
      </c>
      <c r="R246" s="197">
        <f>Q246*H246</f>
        <v>0</v>
      </c>
      <c r="S246" s="197">
        <v>0</v>
      </c>
      <c r="T246" s="198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99" t="s">
        <v>170</v>
      </c>
      <c r="AT246" s="199" t="s">
        <v>155</v>
      </c>
      <c r="AU246" s="199" t="s">
        <v>89</v>
      </c>
      <c r="AY246" s="16" t="s">
        <v>148</v>
      </c>
      <c r="BE246" s="200">
        <f>IF(N246="základná",J246,0)</f>
        <v>0</v>
      </c>
      <c r="BF246" s="200">
        <f>IF(N246="znížená",J246,0)</f>
        <v>0</v>
      </c>
      <c r="BG246" s="200">
        <f>IF(N246="zákl. prenesená",J246,0)</f>
        <v>0</v>
      </c>
      <c r="BH246" s="200">
        <f>IF(N246="zníž. prenesená",J246,0)</f>
        <v>0</v>
      </c>
      <c r="BI246" s="200">
        <f>IF(N246="nulová",J246,0)</f>
        <v>0</v>
      </c>
      <c r="BJ246" s="16" t="s">
        <v>89</v>
      </c>
      <c r="BK246" s="200">
        <f>ROUND(I246*H246,2)</f>
        <v>0</v>
      </c>
      <c r="BL246" s="16" t="s">
        <v>166</v>
      </c>
      <c r="BM246" s="199" t="s">
        <v>757</v>
      </c>
    </row>
    <row r="247" s="2" customFormat="1" ht="37.8" customHeight="1">
      <c r="A247" s="35"/>
      <c r="B247" s="186"/>
      <c r="C247" s="201" t="s">
        <v>758</v>
      </c>
      <c r="D247" s="201" t="s">
        <v>155</v>
      </c>
      <c r="E247" s="202" t="s">
        <v>759</v>
      </c>
      <c r="F247" s="203" t="s">
        <v>760</v>
      </c>
      <c r="G247" s="204" t="s">
        <v>153</v>
      </c>
      <c r="H247" s="205">
        <v>16</v>
      </c>
      <c r="I247" s="206"/>
      <c r="J247" s="207">
        <f>ROUND(I247*H247,2)</f>
        <v>0</v>
      </c>
      <c r="K247" s="208"/>
      <c r="L247" s="209"/>
      <c r="M247" s="210" t="s">
        <v>1</v>
      </c>
      <c r="N247" s="211" t="s">
        <v>42</v>
      </c>
      <c r="O247" s="79"/>
      <c r="P247" s="197">
        <f>O247*H247</f>
        <v>0</v>
      </c>
      <c r="Q247" s="197">
        <v>0</v>
      </c>
      <c r="R247" s="197">
        <f>Q247*H247</f>
        <v>0</v>
      </c>
      <c r="S247" s="197">
        <v>0</v>
      </c>
      <c r="T247" s="198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9" t="s">
        <v>170</v>
      </c>
      <c r="AT247" s="199" t="s">
        <v>155</v>
      </c>
      <c r="AU247" s="199" t="s">
        <v>89</v>
      </c>
      <c r="AY247" s="16" t="s">
        <v>148</v>
      </c>
      <c r="BE247" s="200">
        <f>IF(N247="základná",J247,0)</f>
        <v>0</v>
      </c>
      <c r="BF247" s="200">
        <f>IF(N247="znížená",J247,0)</f>
        <v>0</v>
      </c>
      <c r="BG247" s="200">
        <f>IF(N247="zákl. prenesená",J247,0)</f>
        <v>0</v>
      </c>
      <c r="BH247" s="200">
        <f>IF(N247="zníž. prenesená",J247,0)</f>
        <v>0</v>
      </c>
      <c r="BI247" s="200">
        <f>IF(N247="nulová",J247,0)</f>
        <v>0</v>
      </c>
      <c r="BJ247" s="16" t="s">
        <v>89</v>
      </c>
      <c r="BK247" s="200">
        <f>ROUND(I247*H247,2)</f>
        <v>0</v>
      </c>
      <c r="BL247" s="16" t="s">
        <v>166</v>
      </c>
      <c r="BM247" s="199" t="s">
        <v>761</v>
      </c>
    </row>
    <row r="248" s="2" customFormat="1" ht="16.5" customHeight="1">
      <c r="A248" s="35"/>
      <c r="B248" s="186"/>
      <c r="C248" s="201" t="s">
        <v>358</v>
      </c>
      <c r="D248" s="201" t="s">
        <v>155</v>
      </c>
      <c r="E248" s="202" t="s">
        <v>762</v>
      </c>
      <c r="F248" s="203" t="s">
        <v>763</v>
      </c>
      <c r="G248" s="204" t="s">
        <v>153</v>
      </c>
      <c r="H248" s="205">
        <v>40</v>
      </c>
      <c r="I248" s="206"/>
      <c r="J248" s="207">
        <f>ROUND(I248*H248,2)</f>
        <v>0</v>
      </c>
      <c r="K248" s="208"/>
      <c r="L248" s="209"/>
      <c r="M248" s="210" t="s">
        <v>1</v>
      </c>
      <c r="N248" s="211" t="s">
        <v>42</v>
      </c>
      <c r="O248" s="79"/>
      <c r="P248" s="197">
        <f>O248*H248</f>
        <v>0</v>
      </c>
      <c r="Q248" s="197">
        <v>0</v>
      </c>
      <c r="R248" s="197">
        <f>Q248*H248</f>
        <v>0</v>
      </c>
      <c r="S248" s="197">
        <v>0</v>
      </c>
      <c r="T248" s="198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9" t="s">
        <v>170</v>
      </c>
      <c r="AT248" s="199" t="s">
        <v>155</v>
      </c>
      <c r="AU248" s="199" t="s">
        <v>89</v>
      </c>
      <c r="AY248" s="16" t="s">
        <v>148</v>
      </c>
      <c r="BE248" s="200">
        <f>IF(N248="základná",J248,0)</f>
        <v>0</v>
      </c>
      <c r="BF248" s="200">
        <f>IF(N248="znížená",J248,0)</f>
        <v>0</v>
      </c>
      <c r="BG248" s="200">
        <f>IF(N248="zákl. prenesená",J248,0)</f>
        <v>0</v>
      </c>
      <c r="BH248" s="200">
        <f>IF(N248="zníž. prenesená",J248,0)</f>
        <v>0</v>
      </c>
      <c r="BI248" s="200">
        <f>IF(N248="nulová",J248,0)</f>
        <v>0</v>
      </c>
      <c r="BJ248" s="16" t="s">
        <v>89</v>
      </c>
      <c r="BK248" s="200">
        <f>ROUND(I248*H248,2)</f>
        <v>0</v>
      </c>
      <c r="BL248" s="16" t="s">
        <v>166</v>
      </c>
      <c r="BM248" s="199" t="s">
        <v>764</v>
      </c>
    </row>
    <row r="249" s="2" customFormat="1" ht="16.5" customHeight="1">
      <c r="A249" s="35"/>
      <c r="B249" s="186"/>
      <c r="C249" s="201" t="s">
        <v>765</v>
      </c>
      <c r="D249" s="201" t="s">
        <v>155</v>
      </c>
      <c r="E249" s="202" t="s">
        <v>766</v>
      </c>
      <c r="F249" s="203" t="s">
        <v>767</v>
      </c>
      <c r="G249" s="204" t="s">
        <v>153</v>
      </c>
      <c r="H249" s="205">
        <v>1</v>
      </c>
      <c r="I249" s="206"/>
      <c r="J249" s="207">
        <f>ROUND(I249*H249,2)</f>
        <v>0</v>
      </c>
      <c r="K249" s="208"/>
      <c r="L249" s="209"/>
      <c r="M249" s="210" t="s">
        <v>1</v>
      </c>
      <c r="N249" s="211" t="s">
        <v>42</v>
      </c>
      <c r="O249" s="79"/>
      <c r="P249" s="197">
        <f>O249*H249</f>
        <v>0</v>
      </c>
      <c r="Q249" s="197">
        <v>0</v>
      </c>
      <c r="R249" s="197">
        <f>Q249*H249</f>
        <v>0</v>
      </c>
      <c r="S249" s="197">
        <v>0</v>
      </c>
      <c r="T249" s="198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9" t="s">
        <v>170</v>
      </c>
      <c r="AT249" s="199" t="s">
        <v>155</v>
      </c>
      <c r="AU249" s="199" t="s">
        <v>89</v>
      </c>
      <c r="AY249" s="16" t="s">
        <v>148</v>
      </c>
      <c r="BE249" s="200">
        <f>IF(N249="základná",J249,0)</f>
        <v>0</v>
      </c>
      <c r="BF249" s="200">
        <f>IF(N249="znížená",J249,0)</f>
        <v>0</v>
      </c>
      <c r="BG249" s="200">
        <f>IF(N249="zákl. prenesená",J249,0)</f>
        <v>0</v>
      </c>
      <c r="BH249" s="200">
        <f>IF(N249="zníž. prenesená",J249,0)</f>
        <v>0</v>
      </c>
      <c r="BI249" s="200">
        <f>IF(N249="nulová",J249,0)</f>
        <v>0</v>
      </c>
      <c r="BJ249" s="16" t="s">
        <v>89</v>
      </c>
      <c r="BK249" s="200">
        <f>ROUND(I249*H249,2)</f>
        <v>0</v>
      </c>
      <c r="BL249" s="16" t="s">
        <v>166</v>
      </c>
      <c r="BM249" s="199" t="s">
        <v>768</v>
      </c>
    </row>
    <row r="250" s="2" customFormat="1" ht="16.5" customHeight="1">
      <c r="A250" s="35"/>
      <c r="B250" s="186"/>
      <c r="C250" s="201" t="s">
        <v>361</v>
      </c>
      <c r="D250" s="201" t="s">
        <v>155</v>
      </c>
      <c r="E250" s="202" t="s">
        <v>769</v>
      </c>
      <c r="F250" s="203" t="s">
        <v>770</v>
      </c>
      <c r="G250" s="204" t="s">
        <v>153</v>
      </c>
      <c r="H250" s="205">
        <v>1</v>
      </c>
      <c r="I250" s="206"/>
      <c r="J250" s="207">
        <f>ROUND(I250*H250,2)</f>
        <v>0</v>
      </c>
      <c r="K250" s="208"/>
      <c r="L250" s="209"/>
      <c r="M250" s="210" t="s">
        <v>1</v>
      </c>
      <c r="N250" s="211" t="s">
        <v>42</v>
      </c>
      <c r="O250" s="79"/>
      <c r="P250" s="197">
        <f>O250*H250</f>
        <v>0</v>
      </c>
      <c r="Q250" s="197">
        <v>0</v>
      </c>
      <c r="R250" s="197">
        <f>Q250*H250</f>
        <v>0</v>
      </c>
      <c r="S250" s="197">
        <v>0</v>
      </c>
      <c r="T250" s="198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99" t="s">
        <v>170</v>
      </c>
      <c r="AT250" s="199" t="s">
        <v>155</v>
      </c>
      <c r="AU250" s="199" t="s">
        <v>89</v>
      </c>
      <c r="AY250" s="16" t="s">
        <v>148</v>
      </c>
      <c r="BE250" s="200">
        <f>IF(N250="základná",J250,0)</f>
        <v>0</v>
      </c>
      <c r="BF250" s="200">
        <f>IF(N250="znížená",J250,0)</f>
        <v>0</v>
      </c>
      <c r="BG250" s="200">
        <f>IF(N250="zákl. prenesená",J250,0)</f>
        <v>0</v>
      </c>
      <c r="BH250" s="200">
        <f>IF(N250="zníž. prenesená",J250,0)</f>
        <v>0</v>
      </c>
      <c r="BI250" s="200">
        <f>IF(N250="nulová",J250,0)</f>
        <v>0</v>
      </c>
      <c r="BJ250" s="16" t="s">
        <v>89</v>
      </c>
      <c r="BK250" s="200">
        <f>ROUND(I250*H250,2)</f>
        <v>0</v>
      </c>
      <c r="BL250" s="16" t="s">
        <v>166</v>
      </c>
      <c r="BM250" s="199" t="s">
        <v>771</v>
      </c>
    </row>
    <row r="251" s="2" customFormat="1" ht="16.5" customHeight="1">
      <c r="A251" s="35"/>
      <c r="B251" s="186"/>
      <c r="C251" s="201" t="s">
        <v>772</v>
      </c>
      <c r="D251" s="201" t="s">
        <v>155</v>
      </c>
      <c r="E251" s="202" t="s">
        <v>773</v>
      </c>
      <c r="F251" s="203" t="s">
        <v>774</v>
      </c>
      <c r="G251" s="204" t="s">
        <v>153</v>
      </c>
      <c r="H251" s="205">
        <v>15</v>
      </c>
      <c r="I251" s="206"/>
      <c r="J251" s="207">
        <f>ROUND(I251*H251,2)</f>
        <v>0</v>
      </c>
      <c r="K251" s="208"/>
      <c r="L251" s="209"/>
      <c r="M251" s="210" t="s">
        <v>1</v>
      </c>
      <c r="N251" s="211" t="s">
        <v>42</v>
      </c>
      <c r="O251" s="79"/>
      <c r="P251" s="197">
        <f>O251*H251</f>
        <v>0</v>
      </c>
      <c r="Q251" s="197">
        <v>0</v>
      </c>
      <c r="R251" s="197">
        <f>Q251*H251</f>
        <v>0</v>
      </c>
      <c r="S251" s="197">
        <v>0</v>
      </c>
      <c r="T251" s="198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99" t="s">
        <v>170</v>
      </c>
      <c r="AT251" s="199" t="s">
        <v>155</v>
      </c>
      <c r="AU251" s="199" t="s">
        <v>89</v>
      </c>
      <c r="AY251" s="16" t="s">
        <v>148</v>
      </c>
      <c r="BE251" s="200">
        <f>IF(N251="základná",J251,0)</f>
        <v>0</v>
      </c>
      <c r="BF251" s="200">
        <f>IF(N251="znížená",J251,0)</f>
        <v>0</v>
      </c>
      <c r="BG251" s="200">
        <f>IF(N251="zákl. prenesená",J251,0)</f>
        <v>0</v>
      </c>
      <c r="BH251" s="200">
        <f>IF(N251="zníž. prenesená",J251,0)</f>
        <v>0</v>
      </c>
      <c r="BI251" s="200">
        <f>IF(N251="nulová",J251,0)</f>
        <v>0</v>
      </c>
      <c r="BJ251" s="16" t="s">
        <v>89</v>
      </c>
      <c r="BK251" s="200">
        <f>ROUND(I251*H251,2)</f>
        <v>0</v>
      </c>
      <c r="BL251" s="16" t="s">
        <v>166</v>
      </c>
      <c r="BM251" s="199" t="s">
        <v>775</v>
      </c>
    </row>
    <row r="252" s="2" customFormat="1" ht="16.5" customHeight="1">
      <c r="A252" s="35"/>
      <c r="B252" s="186"/>
      <c r="C252" s="201" t="s">
        <v>365</v>
      </c>
      <c r="D252" s="201" t="s">
        <v>155</v>
      </c>
      <c r="E252" s="202" t="s">
        <v>776</v>
      </c>
      <c r="F252" s="203" t="s">
        <v>777</v>
      </c>
      <c r="G252" s="204" t="s">
        <v>153</v>
      </c>
      <c r="H252" s="205">
        <v>1</v>
      </c>
      <c r="I252" s="206"/>
      <c r="J252" s="207">
        <f>ROUND(I252*H252,2)</f>
        <v>0</v>
      </c>
      <c r="K252" s="208"/>
      <c r="L252" s="209"/>
      <c r="M252" s="210" t="s">
        <v>1</v>
      </c>
      <c r="N252" s="211" t="s">
        <v>42</v>
      </c>
      <c r="O252" s="79"/>
      <c r="P252" s="197">
        <f>O252*H252</f>
        <v>0</v>
      </c>
      <c r="Q252" s="197">
        <v>0</v>
      </c>
      <c r="R252" s="197">
        <f>Q252*H252</f>
        <v>0</v>
      </c>
      <c r="S252" s="197">
        <v>0</v>
      </c>
      <c r="T252" s="198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9" t="s">
        <v>170</v>
      </c>
      <c r="AT252" s="199" t="s">
        <v>155</v>
      </c>
      <c r="AU252" s="199" t="s">
        <v>89</v>
      </c>
      <c r="AY252" s="16" t="s">
        <v>148</v>
      </c>
      <c r="BE252" s="200">
        <f>IF(N252="základná",J252,0)</f>
        <v>0</v>
      </c>
      <c r="BF252" s="200">
        <f>IF(N252="znížená",J252,0)</f>
        <v>0</v>
      </c>
      <c r="BG252" s="200">
        <f>IF(N252="zákl. prenesená",J252,0)</f>
        <v>0</v>
      </c>
      <c r="BH252" s="200">
        <f>IF(N252="zníž. prenesená",J252,0)</f>
        <v>0</v>
      </c>
      <c r="BI252" s="200">
        <f>IF(N252="nulová",J252,0)</f>
        <v>0</v>
      </c>
      <c r="BJ252" s="16" t="s">
        <v>89</v>
      </c>
      <c r="BK252" s="200">
        <f>ROUND(I252*H252,2)</f>
        <v>0</v>
      </c>
      <c r="BL252" s="16" t="s">
        <v>166</v>
      </c>
      <c r="BM252" s="199" t="s">
        <v>778</v>
      </c>
    </row>
    <row r="253" s="2" customFormat="1" ht="21.75" customHeight="1">
      <c r="A253" s="35"/>
      <c r="B253" s="186"/>
      <c r="C253" s="187" t="s">
        <v>779</v>
      </c>
      <c r="D253" s="187" t="s">
        <v>150</v>
      </c>
      <c r="E253" s="188" t="s">
        <v>780</v>
      </c>
      <c r="F253" s="189" t="s">
        <v>781</v>
      </c>
      <c r="G253" s="190" t="s">
        <v>223</v>
      </c>
      <c r="H253" s="212"/>
      <c r="I253" s="192"/>
      <c r="J253" s="193">
        <f>ROUND(I253*H253,2)</f>
        <v>0</v>
      </c>
      <c r="K253" s="194"/>
      <c r="L253" s="36"/>
      <c r="M253" s="195" t="s">
        <v>1</v>
      </c>
      <c r="N253" s="196" t="s">
        <v>42</v>
      </c>
      <c r="O253" s="79"/>
      <c r="P253" s="197">
        <f>O253*H253</f>
        <v>0</v>
      </c>
      <c r="Q253" s="197">
        <v>0</v>
      </c>
      <c r="R253" s="197">
        <f>Q253*H253</f>
        <v>0</v>
      </c>
      <c r="S253" s="197">
        <v>0</v>
      </c>
      <c r="T253" s="198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9" t="s">
        <v>166</v>
      </c>
      <c r="AT253" s="199" t="s">
        <v>150</v>
      </c>
      <c r="AU253" s="199" t="s">
        <v>89</v>
      </c>
      <c r="AY253" s="16" t="s">
        <v>148</v>
      </c>
      <c r="BE253" s="200">
        <f>IF(N253="základná",J253,0)</f>
        <v>0</v>
      </c>
      <c r="BF253" s="200">
        <f>IF(N253="znížená",J253,0)</f>
        <v>0</v>
      </c>
      <c r="BG253" s="200">
        <f>IF(N253="zákl. prenesená",J253,0)</f>
        <v>0</v>
      </c>
      <c r="BH253" s="200">
        <f>IF(N253="zníž. prenesená",J253,0)</f>
        <v>0</v>
      </c>
      <c r="BI253" s="200">
        <f>IF(N253="nulová",J253,0)</f>
        <v>0</v>
      </c>
      <c r="BJ253" s="16" t="s">
        <v>89</v>
      </c>
      <c r="BK253" s="200">
        <f>ROUND(I253*H253,2)</f>
        <v>0</v>
      </c>
      <c r="BL253" s="16" t="s">
        <v>166</v>
      </c>
      <c r="BM253" s="199" t="s">
        <v>782</v>
      </c>
    </row>
    <row r="254" s="12" customFormat="1" ht="22.8" customHeight="1">
      <c r="A254" s="12"/>
      <c r="B254" s="173"/>
      <c r="C254" s="12"/>
      <c r="D254" s="174" t="s">
        <v>75</v>
      </c>
      <c r="E254" s="184" t="s">
        <v>783</v>
      </c>
      <c r="F254" s="184" t="s">
        <v>784</v>
      </c>
      <c r="G254" s="12"/>
      <c r="H254" s="12"/>
      <c r="I254" s="176"/>
      <c r="J254" s="185">
        <f>BK254</f>
        <v>0</v>
      </c>
      <c r="K254" s="12"/>
      <c r="L254" s="173"/>
      <c r="M254" s="178"/>
      <c r="N254" s="179"/>
      <c r="O254" s="179"/>
      <c r="P254" s="180">
        <f>SUM(P255:P262)</f>
        <v>0</v>
      </c>
      <c r="Q254" s="179"/>
      <c r="R254" s="180">
        <f>SUM(R255:R262)</f>
        <v>0</v>
      </c>
      <c r="S254" s="179"/>
      <c r="T254" s="181">
        <f>SUM(T255:T262)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174" t="s">
        <v>89</v>
      </c>
      <c r="AT254" s="182" t="s">
        <v>75</v>
      </c>
      <c r="AU254" s="182" t="s">
        <v>83</v>
      </c>
      <c r="AY254" s="174" t="s">
        <v>148</v>
      </c>
      <c r="BK254" s="183">
        <f>SUM(BK255:BK262)</f>
        <v>0</v>
      </c>
    </row>
    <row r="255" s="2" customFormat="1" ht="24.15" customHeight="1">
      <c r="A255" s="35"/>
      <c r="B255" s="186"/>
      <c r="C255" s="187" t="s">
        <v>368</v>
      </c>
      <c r="D255" s="187" t="s">
        <v>150</v>
      </c>
      <c r="E255" s="188" t="s">
        <v>785</v>
      </c>
      <c r="F255" s="189" t="s">
        <v>786</v>
      </c>
      <c r="G255" s="190" t="s">
        <v>165</v>
      </c>
      <c r="H255" s="191">
        <v>24.399999999999999</v>
      </c>
      <c r="I255" s="192"/>
      <c r="J255" s="193">
        <f>ROUND(I255*H255,2)</f>
        <v>0</v>
      </c>
      <c r="K255" s="194"/>
      <c r="L255" s="36"/>
      <c r="M255" s="195" t="s">
        <v>1</v>
      </c>
      <c r="N255" s="196" t="s">
        <v>42</v>
      </c>
      <c r="O255" s="79"/>
      <c r="P255" s="197">
        <f>O255*H255</f>
        <v>0</v>
      </c>
      <c r="Q255" s="197">
        <v>0</v>
      </c>
      <c r="R255" s="197">
        <f>Q255*H255</f>
        <v>0</v>
      </c>
      <c r="S255" s="197">
        <v>0</v>
      </c>
      <c r="T255" s="198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99" t="s">
        <v>166</v>
      </c>
      <c r="AT255" s="199" t="s">
        <v>150</v>
      </c>
      <c r="AU255" s="199" t="s">
        <v>89</v>
      </c>
      <c r="AY255" s="16" t="s">
        <v>148</v>
      </c>
      <c r="BE255" s="200">
        <f>IF(N255="základná",J255,0)</f>
        <v>0</v>
      </c>
      <c r="BF255" s="200">
        <f>IF(N255="znížená",J255,0)</f>
        <v>0</v>
      </c>
      <c r="BG255" s="200">
        <f>IF(N255="zákl. prenesená",J255,0)</f>
        <v>0</v>
      </c>
      <c r="BH255" s="200">
        <f>IF(N255="zníž. prenesená",J255,0)</f>
        <v>0</v>
      </c>
      <c r="BI255" s="200">
        <f>IF(N255="nulová",J255,0)</f>
        <v>0</v>
      </c>
      <c r="BJ255" s="16" t="s">
        <v>89</v>
      </c>
      <c r="BK255" s="200">
        <f>ROUND(I255*H255,2)</f>
        <v>0</v>
      </c>
      <c r="BL255" s="16" t="s">
        <v>166</v>
      </c>
      <c r="BM255" s="199" t="s">
        <v>787</v>
      </c>
    </row>
    <row r="256" s="2" customFormat="1" ht="24.15" customHeight="1">
      <c r="A256" s="35"/>
      <c r="B256" s="186"/>
      <c r="C256" s="187" t="s">
        <v>788</v>
      </c>
      <c r="D256" s="187" t="s">
        <v>150</v>
      </c>
      <c r="E256" s="188" t="s">
        <v>789</v>
      </c>
      <c r="F256" s="189" t="s">
        <v>790</v>
      </c>
      <c r="G256" s="190" t="s">
        <v>165</v>
      </c>
      <c r="H256" s="191">
        <v>59.200000000000003</v>
      </c>
      <c r="I256" s="192"/>
      <c r="J256" s="193">
        <f>ROUND(I256*H256,2)</f>
        <v>0</v>
      </c>
      <c r="K256" s="194"/>
      <c r="L256" s="36"/>
      <c r="M256" s="195" t="s">
        <v>1</v>
      </c>
      <c r="N256" s="196" t="s">
        <v>42</v>
      </c>
      <c r="O256" s="79"/>
      <c r="P256" s="197">
        <f>O256*H256</f>
        <v>0</v>
      </c>
      <c r="Q256" s="197">
        <v>0</v>
      </c>
      <c r="R256" s="197">
        <f>Q256*H256</f>
        <v>0</v>
      </c>
      <c r="S256" s="197">
        <v>0</v>
      </c>
      <c r="T256" s="198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99" t="s">
        <v>166</v>
      </c>
      <c r="AT256" s="199" t="s">
        <v>150</v>
      </c>
      <c r="AU256" s="199" t="s">
        <v>89</v>
      </c>
      <c r="AY256" s="16" t="s">
        <v>148</v>
      </c>
      <c r="BE256" s="200">
        <f>IF(N256="základná",J256,0)</f>
        <v>0</v>
      </c>
      <c r="BF256" s="200">
        <f>IF(N256="znížená",J256,0)</f>
        <v>0</v>
      </c>
      <c r="BG256" s="200">
        <f>IF(N256="zákl. prenesená",J256,0)</f>
        <v>0</v>
      </c>
      <c r="BH256" s="200">
        <f>IF(N256="zníž. prenesená",J256,0)</f>
        <v>0</v>
      </c>
      <c r="BI256" s="200">
        <f>IF(N256="nulová",J256,0)</f>
        <v>0</v>
      </c>
      <c r="BJ256" s="16" t="s">
        <v>89</v>
      </c>
      <c r="BK256" s="200">
        <f>ROUND(I256*H256,2)</f>
        <v>0</v>
      </c>
      <c r="BL256" s="16" t="s">
        <v>166</v>
      </c>
      <c r="BM256" s="199" t="s">
        <v>791</v>
      </c>
    </row>
    <row r="257" s="2" customFormat="1" ht="24.15" customHeight="1">
      <c r="A257" s="35"/>
      <c r="B257" s="186"/>
      <c r="C257" s="187" t="s">
        <v>372</v>
      </c>
      <c r="D257" s="187" t="s">
        <v>150</v>
      </c>
      <c r="E257" s="188" t="s">
        <v>792</v>
      </c>
      <c r="F257" s="189" t="s">
        <v>793</v>
      </c>
      <c r="G257" s="190" t="s">
        <v>165</v>
      </c>
      <c r="H257" s="191">
        <v>53.899999999999999</v>
      </c>
      <c r="I257" s="192"/>
      <c r="J257" s="193">
        <f>ROUND(I257*H257,2)</f>
        <v>0</v>
      </c>
      <c r="K257" s="194"/>
      <c r="L257" s="36"/>
      <c r="M257" s="195" t="s">
        <v>1</v>
      </c>
      <c r="N257" s="196" t="s">
        <v>42</v>
      </c>
      <c r="O257" s="79"/>
      <c r="P257" s="197">
        <f>O257*H257</f>
        <v>0</v>
      </c>
      <c r="Q257" s="197">
        <v>0</v>
      </c>
      <c r="R257" s="197">
        <f>Q257*H257</f>
        <v>0</v>
      </c>
      <c r="S257" s="197">
        <v>0</v>
      </c>
      <c r="T257" s="198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99" t="s">
        <v>166</v>
      </c>
      <c r="AT257" s="199" t="s">
        <v>150</v>
      </c>
      <c r="AU257" s="199" t="s">
        <v>89</v>
      </c>
      <c r="AY257" s="16" t="s">
        <v>148</v>
      </c>
      <c r="BE257" s="200">
        <f>IF(N257="základná",J257,0)</f>
        <v>0</v>
      </c>
      <c r="BF257" s="200">
        <f>IF(N257="znížená",J257,0)</f>
        <v>0</v>
      </c>
      <c r="BG257" s="200">
        <f>IF(N257="zákl. prenesená",J257,0)</f>
        <v>0</v>
      </c>
      <c r="BH257" s="200">
        <f>IF(N257="zníž. prenesená",J257,0)</f>
        <v>0</v>
      </c>
      <c r="BI257" s="200">
        <f>IF(N257="nulová",J257,0)</f>
        <v>0</v>
      </c>
      <c r="BJ257" s="16" t="s">
        <v>89</v>
      </c>
      <c r="BK257" s="200">
        <f>ROUND(I257*H257,2)</f>
        <v>0</v>
      </c>
      <c r="BL257" s="16" t="s">
        <v>166</v>
      </c>
      <c r="BM257" s="199" t="s">
        <v>794</v>
      </c>
    </row>
    <row r="258" s="2" customFormat="1" ht="24.15" customHeight="1">
      <c r="A258" s="35"/>
      <c r="B258" s="186"/>
      <c r="C258" s="187" t="s">
        <v>795</v>
      </c>
      <c r="D258" s="187" t="s">
        <v>150</v>
      </c>
      <c r="E258" s="188" t="s">
        <v>796</v>
      </c>
      <c r="F258" s="189" t="s">
        <v>797</v>
      </c>
      <c r="G258" s="190" t="s">
        <v>165</v>
      </c>
      <c r="H258" s="191">
        <v>51</v>
      </c>
      <c r="I258" s="192"/>
      <c r="J258" s="193">
        <f>ROUND(I258*H258,2)</f>
        <v>0</v>
      </c>
      <c r="K258" s="194"/>
      <c r="L258" s="36"/>
      <c r="M258" s="195" t="s">
        <v>1</v>
      </c>
      <c r="N258" s="196" t="s">
        <v>42</v>
      </c>
      <c r="O258" s="79"/>
      <c r="P258" s="197">
        <f>O258*H258</f>
        <v>0</v>
      </c>
      <c r="Q258" s="197">
        <v>0</v>
      </c>
      <c r="R258" s="197">
        <f>Q258*H258</f>
        <v>0</v>
      </c>
      <c r="S258" s="197">
        <v>0</v>
      </c>
      <c r="T258" s="198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9" t="s">
        <v>166</v>
      </c>
      <c r="AT258" s="199" t="s">
        <v>150</v>
      </c>
      <c r="AU258" s="199" t="s">
        <v>89</v>
      </c>
      <c r="AY258" s="16" t="s">
        <v>148</v>
      </c>
      <c r="BE258" s="200">
        <f>IF(N258="základná",J258,0)</f>
        <v>0</v>
      </c>
      <c r="BF258" s="200">
        <f>IF(N258="znížená",J258,0)</f>
        <v>0</v>
      </c>
      <c r="BG258" s="200">
        <f>IF(N258="zákl. prenesená",J258,0)</f>
        <v>0</v>
      </c>
      <c r="BH258" s="200">
        <f>IF(N258="zníž. prenesená",J258,0)</f>
        <v>0</v>
      </c>
      <c r="BI258" s="200">
        <f>IF(N258="nulová",J258,0)</f>
        <v>0</v>
      </c>
      <c r="BJ258" s="16" t="s">
        <v>89</v>
      </c>
      <c r="BK258" s="200">
        <f>ROUND(I258*H258,2)</f>
        <v>0</v>
      </c>
      <c r="BL258" s="16" t="s">
        <v>166</v>
      </c>
      <c r="BM258" s="199" t="s">
        <v>798</v>
      </c>
    </row>
    <row r="259" s="2" customFormat="1" ht="24.15" customHeight="1">
      <c r="A259" s="35"/>
      <c r="B259" s="186"/>
      <c r="C259" s="187" t="s">
        <v>375</v>
      </c>
      <c r="D259" s="187" t="s">
        <v>150</v>
      </c>
      <c r="E259" s="188" t="s">
        <v>799</v>
      </c>
      <c r="F259" s="189" t="s">
        <v>800</v>
      </c>
      <c r="G259" s="190" t="s">
        <v>165</v>
      </c>
      <c r="H259" s="191">
        <v>60</v>
      </c>
      <c r="I259" s="192"/>
      <c r="J259" s="193">
        <f>ROUND(I259*H259,2)</f>
        <v>0</v>
      </c>
      <c r="K259" s="194"/>
      <c r="L259" s="36"/>
      <c r="M259" s="195" t="s">
        <v>1</v>
      </c>
      <c r="N259" s="196" t="s">
        <v>42</v>
      </c>
      <c r="O259" s="79"/>
      <c r="P259" s="197">
        <f>O259*H259</f>
        <v>0</v>
      </c>
      <c r="Q259" s="197">
        <v>0</v>
      </c>
      <c r="R259" s="197">
        <f>Q259*H259</f>
        <v>0</v>
      </c>
      <c r="S259" s="197">
        <v>0</v>
      </c>
      <c r="T259" s="198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99" t="s">
        <v>166</v>
      </c>
      <c r="AT259" s="199" t="s">
        <v>150</v>
      </c>
      <c r="AU259" s="199" t="s">
        <v>89</v>
      </c>
      <c r="AY259" s="16" t="s">
        <v>148</v>
      </c>
      <c r="BE259" s="200">
        <f>IF(N259="základná",J259,0)</f>
        <v>0</v>
      </c>
      <c r="BF259" s="200">
        <f>IF(N259="znížená",J259,0)</f>
        <v>0</v>
      </c>
      <c r="BG259" s="200">
        <f>IF(N259="zákl. prenesená",J259,0)</f>
        <v>0</v>
      </c>
      <c r="BH259" s="200">
        <f>IF(N259="zníž. prenesená",J259,0)</f>
        <v>0</v>
      </c>
      <c r="BI259" s="200">
        <f>IF(N259="nulová",J259,0)</f>
        <v>0</v>
      </c>
      <c r="BJ259" s="16" t="s">
        <v>89</v>
      </c>
      <c r="BK259" s="200">
        <f>ROUND(I259*H259,2)</f>
        <v>0</v>
      </c>
      <c r="BL259" s="16" t="s">
        <v>166</v>
      </c>
      <c r="BM259" s="199" t="s">
        <v>801</v>
      </c>
    </row>
    <row r="260" s="2" customFormat="1" ht="16.5" customHeight="1">
      <c r="A260" s="35"/>
      <c r="B260" s="186"/>
      <c r="C260" s="187" t="s">
        <v>802</v>
      </c>
      <c r="D260" s="187" t="s">
        <v>150</v>
      </c>
      <c r="E260" s="188" t="s">
        <v>803</v>
      </c>
      <c r="F260" s="189" t="s">
        <v>804</v>
      </c>
      <c r="G260" s="190" t="s">
        <v>165</v>
      </c>
      <c r="H260" s="191">
        <v>188.5</v>
      </c>
      <c r="I260" s="192"/>
      <c r="J260" s="193">
        <f>ROUND(I260*H260,2)</f>
        <v>0</v>
      </c>
      <c r="K260" s="194"/>
      <c r="L260" s="36"/>
      <c r="M260" s="195" t="s">
        <v>1</v>
      </c>
      <c r="N260" s="196" t="s">
        <v>42</v>
      </c>
      <c r="O260" s="79"/>
      <c r="P260" s="197">
        <f>O260*H260</f>
        <v>0</v>
      </c>
      <c r="Q260" s="197">
        <v>0</v>
      </c>
      <c r="R260" s="197">
        <f>Q260*H260</f>
        <v>0</v>
      </c>
      <c r="S260" s="197">
        <v>0</v>
      </c>
      <c r="T260" s="198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9" t="s">
        <v>166</v>
      </c>
      <c r="AT260" s="199" t="s">
        <v>150</v>
      </c>
      <c r="AU260" s="199" t="s">
        <v>89</v>
      </c>
      <c r="AY260" s="16" t="s">
        <v>148</v>
      </c>
      <c r="BE260" s="200">
        <f>IF(N260="základná",J260,0)</f>
        <v>0</v>
      </c>
      <c r="BF260" s="200">
        <f>IF(N260="znížená",J260,0)</f>
        <v>0</v>
      </c>
      <c r="BG260" s="200">
        <f>IF(N260="zákl. prenesená",J260,0)</f>
        <v>0</v>
      </c>
      <c r="BH260" s="200">
        <f>IF(N260="zníž. prenesená",J260,0)</f>
        <v>0</v>
      </c>
      <c r="BI260" s="200">
        <f>IF(N260="nulová",J260,0)</f>
        <v>0</v>
      </c>
      <c r="BJ260" s="16" t="s">
        <v>89</v>
      </c>
      <c r="BK260" s="200">
        <f>ROUND(I260*H260,2)</f>
        <v>0</v>
      </c>
      <c r="BL260" s="16" t="s">
        <v>166</v>
      </c>
      <c r="BM260" s="199" t="s">
        <v>805</v>
      </c>
    </row>
    <row r="261" s="2" customFormat="1" ht="21.75" customHeight="1">
      <c r="A261" s="35"/>
      <c r="B261" s="186"/>
      <c r="C261" s="187" t="s">
        <v>379</v>
      </c>
      <c r="D261" s="187" t="s">
        <v>150</v>
      </c>
      <c r="E261" s="188" t="s">
        <v>806</v>
      </c>
      <c r="F261" s="189" t="s">
        <v>807</v>
      </c>
      <c r="G261" s="190" t="s">
        <v>165</v>
      </c>
      <c r="H261" s="191">
        <v>60</v>
      </c>
      <c r="I261" s="192"/>
      <c r="J261" s="193">
        <f>ROUND(I261*H261,2)</f>
        <v>0</v>
      </c>
      <c r="K261" s="194"/>
      <c r="L261" s="36"/>
      <c r="M261" s="195" t="s">
        <v>1</v>
      </c>
      <c r="N261" s="196" t="s">
        <v>42</v>
      </c>
      <c r="O261" s="79"/>
      <c r="P261" s="197">
        <f>O261*H261</f>
        <v>0</v>
      </c>
      <c r="Q261" s="197">
        <v>0</v>
      </c>
      <c r="R261" s="197">
        <f>Q261*H261</f>
        <v>0</v>
      </c>
      <c r="S261" s="197">
        <v>0</v>
      </c>
      <c r="T261" s="198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99" t="s">
        <v>166</v>
      </c>
      <c r="AT261" s="199" t="s">
        <v>150</v>
      </c>
      <c r="AU261" s="199" t="s">
        <v>89</v>
      </c>
      <c r="AY261" s="16" t="s">
        <v>148</v>
      </c>
      <c r="BE261" s="200">
        <f>IF(N261="základná",J261,0)</f>
        <v>0</v>
      </c>
      <c r="BF261" s="200">
        <f>IF(N261="znížená",J261,0)</f>
        <v>0</v>
      </c>
      <c r="BG261" s="200">
        <f>IF(N261="zákl. prenesená",J261,0)</f>
        <v>0</v>
      </c>
      <c r="BH261" s="200">
        <f>IF(N261="zníž. prenesená",J261,0)</f>
        <v>0</v>
      </c>
      <c r="BI261" s="200">
        <f>IF(N261="nulová",J261,0)</f>
        <v>0</v>
      </c>
      <c r="BJ261" s="16" t="s">
        <v>89</v>
      </c>
      <c r="BK261" s="200">
        <f>ROUND(I261*H261,2)</f>
        <v>0</v>
      </c>
      <c r="BL261" s="16" t="s">
        <v>166</v>
      </c>
      <c r="BM261" s="199" t="s">
        <v>808</v>
      </c>
    </row>
    <row r="262" s="2" customFormat="1" ht="24.15" customHeight="1">
      <c r="A262" s="35"/>
      <c r="B262" s="186"/>
      <c r="C262" s="187" t="s">
        <v>809</v>
      </c>
      <c r="D262" s="187" t="s">
        <v>150</v>
      </c>
      <c r="E262" s="188" t="s">
        <v>810</v>
      </c>
      <c r="F262" s="189" t="s">
        <v>811</v>
      </c>
      <c r="G262" s="190" t="s">
        <v>223</v>
      </c>
      <c r="H262" s="212"/>
      <c r="I262" s="192"/>
      <c r="J262" s="193">
        <f>ROUND(I262*H262,2)</f>
        <v>0</v>
      </c>
      <c r="K262" s="194"/>
      <c r="L262" s="36"/>
      <c r="M262" s="195" t="s">
        <v>1</v>
      </c>
      <c r="N262" s="196" t="s">
        <v>42</v>
      </c>
      <c r="O262" s="79"/>
      <c r="P262" s="197">
        <f>O262*H262</f>
        <v>0</v>
      </c>
      <c r="Q262" s="197">
        <v>0</v>
      </c>
      <c r="R262" s="197">
        <f>Q262*H262</f>
        <v>0</v>
      </c>
      <c r="S262" s="197">
        <v>0</v>
      </c>
      <c r="T262" s="198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9" t="s">
        <v>166</v>
      </c>
      <c r="AT262" s="199" t="s">
        <v>150</v>
      </c>
      <c r="AU262" s="199" t="s">
        <v>89</v>
      </c>
      <c r="AY262" s="16" t="s">
        <v>148</v>
      </c>
      <c r="BE262" s="200">
        <f>IF(N262="základná",J262,0)</f>
        <v>0</v>
      </c>
      <c r="BF262" s="200">
        <f>IF(N262="znížená",J262,0)</f>
        <v>0</v>
      </c>
      <c r="BG262" s="200">
        <f>IF(N262="zákl. prenesená",J262,0)</f>
        <v>0</v>
      </c>
      <c r="BH262" s="200">
        <f>IF(N262="zníž. prenesená",J262,0)</f>
        <v>0</v>
      </c>
      <c r="BI262" s="200">
        <f>IF(N262="nulová",J262,0)</f>
        <v>0</v>
      </c>
      <c r="BJ262" s="16" t="s">
        <v>89</v>
      </c>
      <c r="BK262" s="200">
        <f>ROUND(I262*H262,2)</f>
        <v>0</v>
      </c>
      <c r="BL262" s="16" t="s">
        <v>166</v>
      </c>
      <c r="BM262" s="199" t="s">
        <v>812</v>
      </c>
    </row>
    <row r="263" s="12" customFormat="1" ht="22.8" customHeight="1">
      <c r="A263" s="12"/>
      <c r="B263" s="173"/>
      <c r="C263" s="12"/>
      <c r="D263" s="174" t="s">
        <v>75</v>
      </c>
      <c r="E263" s="184" t="s">
        <v>813</v>
      </c>
      <c r="F263" s="184" t="s">
        <v>814</v>
      </c>
      <c r="G263" s="12"/>
      <c r="H263" s="12"/>
      <c r="I263" s="176"/>
      <c r="J263" s="185">
        <f>BK263</f>
        <v>0</v>
      </c>
      <c r="K263" s="12"/>
      <c r="L263" s="173"/>
      <c r="M263" s="178"/>
      <c r="N263" s="179"/>
      <c r="O263" s="179"/>
      <c r="P263" s="180">
        <f>SUM(P264:P347)</f>
        <v>0</v>
      </c>
      <c r="Q263" s="179"/>
      <c r="R263" s="180">
        <f>SUM(R264:R347)</f>
        <v>0</v>
      </c>
      <c r="S263" s="179"/>
      <c r="T263" s="181">
        <f>SUM(T264:T347)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174" t="s">
        <v>89</v>
      </c>
      <c r="AT263" s="182" t="s">
        <v>75</v>
      </c>
      <c r="AU263" s="182" t="s">
        <v>83</v>
      </c>
      <c r="AY263" s="174" t="s">
        <v>148</v>
      </c>
      <c r="BK263" s="183">
        <f>SUM(BK264:BK347)</f>
        <v>0</v>
      </c>
    </row>
    <row r="264" s="2" customFormat="1" ht="24.15" customHeight="1">
      <c r="A264" s="35"/>
      <c r="B264" s="186"/>
      <c r="C264" s="187" t="s">
        <v>384</v>
      </c>
      <c r="D264" s="187" t="s">
        <v>150</v>
      </c>
      <c r="E264" s="188" t="s">
        <v>815</v>
      </c>
      <c r="F264" s="189" t="s">
        <v>816</v>
      </c>
      <c r="G264" s="190" t="s">
        <v>684</v>
      </c>
      <c r="H264" s="191">
        <v>1</v>
      </c>
      <c r="I264" s="192"/>
      <c r="J264" s="193">
        <f>ROUND(I264*H264,2)</f>
        <v>0</v>
      </c>
      <c r="K264" s="194"/>
      <c r="L264" s="36"/>
      <c r="M264" s="195" t="s">
        <v>1</v>
      </c>
      <c r="N264" s="196" t="s">
        <v>42</v>
      </c>
      <c r="O264" s="79"/>
      <c r="P264" s="197">
        <f>O264*H264</f>
        <v>0</v>
      </c>
      <c r="Q264" s="197">
        <v>0</v>
      </c>
      <c r="R264" s="197">
        <f>Q264*H264</f>
        <v>0</v>
      </c>
      <c r="S264" s="197">
        <v>0</v>
      </c>
      <c r="T264" s="198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9" t="s">
        <v>166</v>
      </c>
      <c r="AT264" s="199" t="s">
        <v>150</v>
      </c>
      <c r="AU264" s="199" t="s">
        <v>89</v>
      </c>
      <c r="AY264" s="16" t="s">
        <v>148</v>
      </c>
      <c r="BE264" s="200">
        <f>IF(N264="základná",J264,0)</f>
        <v>0</v>
      </c>
      <c r="BF264" s="200">
        <f>IF(N264="znížená",J264,0)</f>
        <v>0</v>
      </c>
      <c r="BG264" s="200">
        <f>IF(N264="zákl. prenesená",J264,0)</f>
        <v>0</v>
      </c>
      <c r="BH264" s="200">
        <f>IF(N264="zníž. prenesená",J264,0)</f>
        <v>0</v>
      </c>
      <c r="BI264" s="200">
        <f>IF(N264="nulová",J264,0)</f>
        <v>0</v>
      </c>
      <c r="BJ264" s="16" t="s">
        <v>89</v>
      </c>
      <c r="BK264" s="200">
        <f>ROUND(I264*H264,2)</f>
        <v>0</v>
      </c>
      <c r="BL264" s="16" t="s">
        <v>166</v>
      </c>
      <c r="BM264" s="199" t="s">
        <v>817</v>
      </c>
    </row>
    <row r="265" s="2" customFormat="1" ht="24.15" customHeight="1">
      <c r="A265" s="35"/>
      <c r="B265" s="186"/>
      <c r="C265" s="201" t="s">
        <v>818</v>
      </c>
      <c r="D265" s="201" t="s">
        <v>155</v>
      </c>
      <c r="E265" s="202" t="s">
        <v>819</v>
      </c>
      <c r="F265" s="203" t="s">
        <v>820</v>
      </c>
      <c r="G265" s="204" t="s">
        <v>153</v>
      </c>
      <c r="H265" s="205">
        <v>1</v>
      </c>
      <c r="I265" s="206"/>
      <c r="J265" s="207">
        <f>ROUND(I265*H265,2)</f>
        <v>0</v>
      </c>
      <c r="K265" s="208"/>
      <c r="L265" s="209"/>
      <c r="M265" s="210" t="s">
        <v>1</v>
      </c>
      <c r="N265" s="211" t="s">
        <v>42</v>
      </c>
      <c r="O265" s="79"/>
      <c r="P265" s="197">
        <f>O265*H265</f>
        <v>0</v>
      </c>
      <c r="Q265" s="197">
        <v>0</v>
      </c>
      <c r="R265" s="197">
        <f>Q265*H265</f>
        <v>0</v>
      </c>
      <c r="S265" s="197">
        <v>0</v>
      </c>
      <c r="T265" s="198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9" t="s">
        <v>170</v>
      </c>
      <c r="AT265" s="199" t="s">
        <v>155</v>
      </c>
      <c r="AU265" s="199" t="s">
        <v>89</v>
      </c>
      <c r="AY265" s="16" t="s">
        <v>148</v>
      </c>
      <c r="BE265" s="200">
        <f>IF(N265="základná",J265,0)</f>
        <v>0</v>
      </c>
      <c r="BF265" s="200">
        <f>IF(N265="znížená",J265,0)</f>
        <v>0</v>
      </c>
      <c r="BG265" s="200">
        <f>IF(N265="zákl. prenesená",J265,0)</f>
        <v>0</v>
      </c>
      <c r="BH265" s="200">
        <f>IF(N265="zníž. prenesená",J265,0)</f>
        <v>0</v>
      </c>
      <c r="BI265" s="200">
        <f>IF(N265="nulová",J265,0)</f>
        <v>0</v>
      </c>
      <c r="BJ265" s="16" t="s">
        <v>89</v>
      </c>
      <c r="BK265" s="200">
        <f>ROUND(I265*H265,2)</f>
        <v>0</v>
      </c>
      <c r="BL265" s="16" t="s">
        <v>166</v>
      </c>
      <c r="BM265" s="199" t="s">
        <v>821</v>
      </c>
    </row>
    <row r="266" s="2" customFormat="1" ht="24.15" customHeight="1">
      <c r="A266" s="35"/>
      <c r="B266" s="186"/>
      <c r="C266" s="187" t="s">
        <v>388</v>
      </c>
      <c r="D266" s="187" t="s">
        <v>150</v>
      </c>
      <c r="E266" s="188" t="s">
        <v>822</v>
      </c>
      <c r="F266" s="189" t="s">
        <v>823</v>
      </c>
      <c r="G266" s="190" t="s">
        <v>684</v>
      </c>
      <c r="H266" s="191">
        <v>11</v>
      </c>
      <c r="I266" s="192"/>
      <c r="J266" s="193">
        <f>ROUND(I266*H266,2)</f>
        <v>0</v>
      </c>
      <c r="K266" s="194"/>
      <c r="L266" s="36"/>
      <c r="M266" s="195" t="s">
        <v>1</v>
      </c>
      <c r="N266" s="196" t="s">
        <v>42</v>
      </c>
      <c r="O266" s="79"/>
      <c r="P266" s="197">
        <f>O266*H266</f>
        <v>0</v>
      </c>
      <c r="Q266" s="197">
        <v>0</v>
      </c>
      <c r="R266" s="197">
        <f>Q266*H266</f>
        <v>0</v>
      </c>
      <c r="S266" s="197">
        <v>0</v>
      </c>
      <c r="T266" s="198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9" t="s">
        <v>166</v>
      </c>
      <c r="AT266" s="199" t="s">
        <v>150</v>
      </c>
      <c r="AU266" s="199" t="s">
        <v>89</v>
      </c>
      <c r="AY266" s="16" t="s">
        <v>148</v>
      </c>
      <c r="BE266" s="200">
        <f>IF(N266="základná",J266,0)</f>
        <v>0</v>
      </c>
      <c r="BF266" s="200">
        <f>IF(N266="znížená",J266,0)</f>
        <v>0</v>
      </c>
      <c r="BG266" s="200">
        <f>IF(N266="zákl. prenesená",J266,0)</f>
        <v>0</v>
      </c>
      <c r="BH266" s="200">
        <f>IF(N266="zníž. prenesená",J266,0)</f>
        <v>0</v>
      </c>
      <c r="BI266" s="200">
        <f>IF(N266="nulová",J266,0)</f>
        <v>0</v>
      </c>
      <c r="BJ266" s="16" t="s">
        <v>89</v>
      </c>
      <c r="BK266" s="200">
        <f>ROUND(I266*H266,2)</f>
        <v>0</v>
      </c>
      <c r="BL266" s="16" t="s">
        <v>166</v>
      </c>
      <c r="BM266" s="199" t="s">
        <v>824</v>
      </c>
    </row>
    <row r="267" s="2" customFormat="1" ht="16.5" customHeight="1">
      <c r="A267" s="35"/>
      <c r="B267" s="186"/>
      <c r="C267" s="201" t="s">
        <v>825</v>
      </c>
      <c r="D267" s="201" t="s">
        <v>155</v>
      </c>
      <c r="E267" s="202" t="s">
        <v>826</v>
      </c>
      <c r="F267" s="203" t="s">
        <v>827</v>
      </c>
      <c r="G267" s="204" t="s">
        <v>153</v>
      </c>
      <c r="H267" s="205">
        <v>11</v>
      </c>
      <c r="I267" s="206"/>
      <c r="J267" s="207">
        <f>ROUND(I267*H267,2)</f>
        <v>0</v>
      </c>
      <c r="K267" s="208"/>
      <c r="L267" s="209"/>
      <c r="M267" s="210" t="s">
        <v>1</v>
      </c>
      <c r="N267" s="211" t="s">
        <v>42</v>
      </c>
      <c r="O267" s="79"/>
      <c r="P267" s="197">
        <f>O267*H267</f>
        <v>0</v>
      </c>
      <c r="Q267" s="197">
        <v>0</v>
      </c>
      <c r="R267" s="197">
        <f>Q267*H267</f>
        <v>0</v>
      </c>
      <c r="S267" s="197">
        <v>0</v>
      </c>
      <c r="T267" s="198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9" t="s">
        <v>170</v>
      </c>
      <c r="AT267" s="199" t="s">
        <v>155</v>
      </c>
      <c r="AU267" s="199" t="s">
        <v>89</v>
      </c>
      <c r="AY267" s="16" t="s">
        <v>148</v>
      </c>
      <c r="BE267" s="200">
        <f>IF(N267="základná",J267,0)</f>
        <v>0</v>
      </c>
      <c r="BF267" s="200">
        <f>IF(N267="znížená",J267,0)</f>
        <v>0</v>
      </c>
      <c r="BG267" s="200">
        <f>IF(N267="zákl. prenesená",J267,0)</f>
        <v>0</v>
      </c>
      <c r="BH267" s="200">
        <f>IF(N267="zníž. prenesená",J267,0)</f>
        <v>0</v>
      </c>
      <c r="BI267" s="200">
        <f>IF(N267="nulová",J267,0)</f>
        <v>0</v>
      </c>
      <c r="BJ267" s="16" t="s">
        <v>89</v>
      </c>
      <c r="BK267" s="200">
        <f>ROUND(I267*H267,2)</f>
        <v>0</v>
      </c>
      <c r="BL267" s="16" t="s">
        <v>166</v>
      </c>
      <c r="BM267" s="199" t="s">
        <v>828</v>
      </c>
    </row>
    <row r="268" s="2" customFormat="1" ht="24.15" customHeight="1">
      <c r="A268" s="35"/>
      <c r="B268" s="186"/>
      <c r="C268" s="187" t="s">
        <v>391</v>
      </c>
      <c r="D268" s="187" t="s">
        <v>150</v>
      </c>
      <c r="E268" s="188" t="s">
        <v>829</v>
      </c>
      <c r="F268" s="189" t="s">
        <v>830</v>
      </c>
      <c r="G268" s="190" t="s">
        <v>684</v>
      </c>
      <c r="H268" s="191">
        <v>1</v>
      </c>
      <c r="I268" s="192"/>
      <c r="J268" s="193">
        <f>ROUND(I268*H268,2)</f>
        <v>0</v>
      </c>
      <c r="K268" s="194"/>
      <c r="L268" s="36"/>
      <c r="M268" s="195" t="s">
        <v>1</v>
      </c>
      <c r="N268" s="196" t="s">
        <v>42</v>
      </c>
      <c r="O268" s="79"/>
      <c r="P268" s="197">
        <f>O268*H268</f>
        <v>0</v>
      </c>
      <c r="Q268" s="197">
        <v>0</v>
      </c>
      <c r="R268" s="197">
        <f>Q268*H268</f>
        <v>0</v>
      </c>
      <c r="S268" s="197">
        <v>0</v>
      </c>
      <c r="T268" s="198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9" t="s">
        <v>166</v>
      </c>
      <c r="AT268" s="199" t="s">
        <v>150</v>
      </c>
      <c r="AU268" s="199" t="s">
        <v>89</v>
      </c>
      <c r="AY268" s="16" t="s">
        <v>148</v>
      </c>
      <c r="BE268" s="200">
        <f>IF(N268="základná",J268,0)</f>
        <v>0</v>
      </c>
      <c r="BF268" s="200">
        <f>IF(N268="znížená",J268,0)</f>
        <v>0</v>
      </c>
      <c r="BG268" s="200">
        <f>IF(N268="zákl. prenesená",J268,0)</f>
        <v>0</v>
      </c>
      <c r="BH268" s="200">
        <f>IF(N268="zníž. prenesená",J268,0)</f>
        <v>0</v>
      </c>
      <c r="BI268" s="200">
        <f>IF(N268="nulová",J268,0)</f>
        <v>0</v>
      </c>
      <c r="BJ268" s="16" t="s">
        <v>89</v>
      </c>
      <c r="BK268" s="200">
        <f>ROUND(I268*H268,2)</f>
        <v>0</v>
      </c>
      <c r="BL268" s="16" t="s">
        <v>166</v>
      </c>
      <c r="BM268" s="199" t="s">
        <v>831</v>
      </c>
    </row>
    <row r="269" s="2" customFormat="1" ht="24.15" customHeight="1">
      <c r="A269" s="35"/>
      <c r="B269" s="186"/>
      <c r="C269" s="201" t="s">
        <v>832</v>
      </c>
      <c r="D269" s="201" t="s">
        <v>155</v>
      </c>
      <c r="E269" s="202" t="s">
        <v>833</v>
      </c>
      <c r="F269" s="203" t="s">
        <v>834</v>
      </c>
      <c r="G269" s="204" t="s">
        <v>153</v>
      </c>
      <c r="H269" s="205">
        <v>1</v>
      </c>
      <c r="I269" s="206"/>
      <c r="J269" s="207">
        <f>ROUND(I269*H269,2)</f>
        <v>0</v>
      </c>
      <c r="K269" s="208"/>
      <c r="L269" s="209"/>
      <c r="M269" s="210" t="s">
        <v>1</v>
      </c>
      <c r="N269" s="211" t="s">
        <v>42</v>
      </c>
      <c r="O269" s="79"/>
      <c r="P269" s="197">
        <f>O269*H269</f>
        <v>0</v>
      </c>
      <c r="Q269" s="197">
        <v>0</v>
      </c>
      <c r="R269" s="197">
        <f>Q269*H269</f>
        <v>0</v>
      </c>
      <c r="S269" s="197">
        <v>0</v>
      </c>
      <c r="T269" s="198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99" t="s">
        <v>170</v>
      </c>
      <c r="AT269" s="199" t="s">
        <v>155</v>
      </c>
      <c r="AU269" s="199" t="s">
        <v>89</v>
      </c>
      <c r="AY269" s="16" t="s">
        <v>148</v>
      </c>
      <c r="BE269" s="200">
        <f>IF(N269="základná",J269,0)</f>
        <v>0</v>
      </c>
      <c r="BF269" s="200">
        <f>IF(N269="znížená",J269,0)</f>
        <v>0</v>
      </c>
      <c r="BG269" s="200">
        <f>IF(N269="zákl. prenesená",J269,0)</f>
        <v>0</v>
      </c>
      <c r="BH269" s="200">
        <f>IF(N269="zníž. prenesená",J269,0)</f>
        <v>0</v>
      </c>
      <c r="BI269" s="200">
        <f>IF(N269="nulová",J269,0)</f>
        <v>0</v>
      </c>
      <c r="BJ269" s="16" t="s">
        <v>89</v>
      </c>
      <c r="BK269" s="200">
        <f>ROUND(I269*H269,2)</f>
        <v>0</v>
      </c>
      <c r="BL269" s="16" t="s">
        <v>166</v>
      </c>
      <c r="BM269" s="199" t="s">
        <v>835</v>
      </c>
    </row>
    <row r="270" s="2" customFormat="1" ht="24.15" customHeight="1">
      <c r="A270" s="35"/>
      <c r="B270" s="186"/>
      <c r="C270" s="187" t="s">
        <v>395</v>
      </c>
      <c r="D270" s="187" t="s">
        <v>150</v>
      </c>
      <c r="E270" s="188" t="s">
        <v>836</v>
      </c>
      <c r="F270" s="189" t="s">
        <v>837</v>
      </c>
      <c r="G270" s="190" t="s">
        <v>684</v>
      </c>
      <c r="H270" s="191">
        <v>10</v>
      </c>
      <c r="I270" s="192"/>
      <c r="J270" s="193">
        <f>ROUND(I270*H270,2)</f>
        <v>0</v>
      </c>
      <c r="K270" s="194"/>
      <c r="L270" s="36"/>
      <c r="M270" s="195" t="s">
        <v>1</v>
      </c>
      <c r="N270" s="196" t="s">
        <v>42</v>
      </c>
      <c r="O270" s="79"/>
      <c r="P270" s="197">
        <f>O270*H270</f>
        <v>0</v>
      </c>
      <c r="Q270" s="197">
        <v>0</v>
      </c>
      <c r="R270" s="197">
        <f>Q270*H270</f>
        <v>0</v>
      </c>
      <c r="S270" s="197">
        <v>0</v>
      </c>
      <c r="T270" s="198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9" t="s">
        <v>166</v>
      </c>
      <c r="AT270" s="199" t="s">
        <v>150</v>
      </c>
      <c r="AU270" s="199" t="s">
        <v>89</v>
      </c>
      <c r="AY270" s="16" t="s">
        <v>148</v>
      </c>
      <c r="BE270" s="200">
        <f>IF(N270="základná",J270,0)</f>
        <v>0</v>
      </c>
      <c r="BF270" s="200">
        <f>IF(N270="znížená",J270,0)</f>
        <v>0</v>
      </c>
      <c r="BG270" s="200">
        <f>IF(N270="zákl. prenesená",J270,0)</f>
        <v>0</v>
      </c>
      <c r="BH270" s="200">
        <f>IF(N270="zníž. prenesená",J270,0)</f>
        <v>0</v>
      </c>
      <c r="BI270" s="200">
        <f>IF(N270="nulová",J270,0)</f>
        <v>0</v>
      </c>
      <c r="BJ270" s="16" t="s">
        <v>89</v>
      </c>
      <c r="BK270" s="200">
        <f>ROUND(I270*H270,2)</f>
        <v>0</v>
      </c>
      <c r="BL270" s="16" t="s">
        <v>166</v>
      </c>
      <c r="BM270" s="199" t="s">
        <v>838</v>
      </c>
    </row>
    <row r="271" s="2" customFormat="1" ht="16.5" customHeight="1">
      <c r="A271" s="35"/>
      <c r="B271" s="186"/>
      <c r="C271" s="201" t="s">
        <v>839</v>
      </c>
      <c r="D271" s="201" t="s">
        <v>155</v>
      </c>
      <c r="E271" s="202" t="s">
        <v>840</v>
      </c>
      <c r="F271" s="203" t="s">
        <v>841</v>
      </c>
      <c r="G271" s="204" t="s">
        <v>153</v>
      </c>
      <c r="H271" s="205">
        <v>10</v>
      </c>
      <c r="I271" s="206"/>
      <c r="J271" s="207">
        <f>ROUND(I271*H271,2)</f>
        <v>0</v>
      </c>
      <c r="K271" s="208"/>
      <c r="L271" s="209"/>
      <c r="M271" s="210" t="s">
        <v>1</v>
      </c>
      <c r="N271" s="211" t="s">
        <v>42</v>
      </c>
      <c r="O271" s="79"/>
      <c r="P271" s="197">
        <f>O271*H271</f>
        <v>0</v>
      </c>
      <c r="Q271" s="197">
        <v>0</v>
      </c>
      <c r="R271" s="197">
        <f>Q271*H271</f>
        <v>0</v>
      </c>
      <c r="S271" s="197">
        <v>0</v>
      </c>
      <c r="T271" s="198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9" t="s">
        <v>170</v>
      </c>
      <c r="AT271" s="199" t="s">
        <v>155</v>
      </c>
      <c r="AU271" s="199" t="s">
        <v>89</v>
      </c>
      <c r="AY271" s="16" t="s">
        <v>148</v>
      </c>
      <c r="BE271" s="200">
        <f>IF(N271="základná",J271,0)</f>
        <v>0</v>
      </c>
      <c r="BF271" s="200">
        <f>IF(N271="znížená",J271,0)</f>
        <v>0</v>
      </c>
      <c r="BG271" s="200">
        <f>IF(N271="zákl. prenesená",J271,0)</f>
        <v>0</v>
      </c>
      <c r="BH271" s="200">
        <f>IF(N271="zníž. prenesená",J271,0)</f>
        <v>0</v>
      </c>
      <c r="BI271" s="200">
        <f>IF(N271="nulová",J271,0)</f>
        <v>0</v>
      </c>
      <c r="BJ271" s="16" t="s">
        <v>89</v>
      </c>
      <c r="BK271" s="200">
        <f>ROUND(I271*H271,2)</f>
        <v>0</v>
      </c>
      <c r="BL271" s="16" t="s">
        <v>166</v>
      </c>
      <c r="BM271" s="199" t="s">
        <v>842</v>
      </c>
    </row>
    <row r="272" s="2" customFormat="1" ht="24.15" customHeight="1">
      <c r="A272" s="35"/>
      <c r="B272" s="186"/>
      <c r="C272" s="187" t="s">
        <v>398</v>
      </c>
      <c r="D272" s="187" t="s">
        <v>150</v>
      </c>
      <c r="E272" s="188" t="s">
        <v>843</v>
      </c>
      <c r="F272" s="189" t="s">
        <v>844</v>
      </c>
      <c r="G272" s="190" t="s">
        <v>684</v>
      </c>
      <c r="H272" s="191">
        <v>4</v>
      </c>
      <c r="I272" s="192"/>
      <c r="J272" s="193">
        <f>ROUND(I272*H272,2)</f>
        <v>0</v>
      </c>
      <c r="K272" s="194"/>
      <c r="L272" s="36"/>
      <c r="M272" s="195" t="s">
        <v>1</v>
      </c>
      <c r="N272" s="196" t="s">
        <v>42</v>
      </c>
      <c r="O272" s="79"/>
      <c r="P272" s="197">
        <f>O272*H272</f>
        <v>0</v>
      </c>
      <c r="Q272" s="197">
        <v>0</v>
      </c>
      <c r="R272" s="197">
        <f>Q272*H272</f>
        <v>0</v>
      </c>
      <c r="S272" s="197">
        <v>0</v>
      </c>
      <c r="T272" s="198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9" t="s">
        <v>166</v>
      </c>
      <c r="AT272" s="199" t="s">
        <v>150</v>
      </c>
      <c r="AU272" s="199" t="s">
        <v>89</v>
      </c>
      <c r="AY272" s="16" t="s">
        <v>148</v>
      </c>
      <c r="BE272" s="200">
        <f>IF(N272="základná",J272,0)</f>
        <v>0</v>
      </c>
      <c r="BF272" s="200">
        <f>IF(N272="znížená",J272,0)</f>
        <v>0</v>
      </c>
      <c r="BG272" s="200">
        <f>IF(N272="zákl. prenesená",J272,0)</f>
        <v>0</v>
      </c>
      <c r="BH272" s="200">
        <f>IF(N272="zníž. prenesená",J272,0)</f>
        <v>0</v>
      </c>
      <c r="BI272" s="200">
        <f>IF(N272="nulová",J272,0)</f>
        <v>0</v>
      </c>
      <c r="BJ272" s="16" t="s">
        <v>89</v>
      </c>
      <c r="BK272" s="200">
        <f>ROUND(I272*H272,2)</f>
        <v>0</v>
      </c>
      <c r="BL272" s="16" t="s">
        <v>166</v>
      </c>
      <c r="BM272" s="199" t="s">
        <v>845</v>
      </c>
    </row>
    <row r="273" s="2" customFormat="1" ht="24.15" customHeight="1">
      <c r="A273" s="35"/>
      <c r="B273" s="186"/>
      <c r="C273" s="201" t="s">
        <v>846</v>
      </c>
      <c r="D273" s="201" t="s">
        <v>155</v>
      </c>
      <c r="E273" s="202" t="s">
        <v>847</v>
      </c>
      <c r="F273" s="203" t="s">
        <v>848</v>
      </c>
      <c r="G273" s="204" t="s">
        <v>153</v>
      </c>
      <c r="H273" s="205">
        <v>3</v>
      </c>
      <c r="I273" s="206"/>
      <c r="J273" s="207">
        <f>ROUND(I273*H273,2)</f>
        <v>0</v>
      </c>
      <c r="K273" s="208"/>
      <c r="L273" s="209"/>
      <c r="M273" s="210" t="s">
        <v>1</v>
      </c>
      <c r="N273" s="211" t="s">
        <v>42</v>
      </c>
      <c r="O273" s="79"/>
      <c r="P273" s="197">
        <f>O273*H273</f>
        <v>0</v>
      </c>
      <c r="Q273" s="197">
        <v>0</v>
      </c>
      <c r="R273" s="197">
        <f>Q273*H273</f>
        <v>0</v>
      </c>
      <c r="S273" s="197">
        <v>0</v>
      </c>
      <c r="T273" s="198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9" t="s">
        <v>170</v>
      </c>
      <c r="AT273" s="199" t="s">
        <v>155</v>
      </c>
      <c r="AU273" s="199" t="s">
        <v>89</v>
      </c>
      <c r="AY273" s="16" t="s">
        <v>148</v>
      </c>
      <c r="BE273" s="200">
        <f>IF(N273="základná",J273,0)</f>
        <v>0</v>
      </c>
      <c r="BF273" s="200">
        <f>IF(N273="znížená",J273,0)</f>
        <v>0</v>
      </c>
      <c r="BG273" s="200">
        <f>IF(N273="zákl. prenesená",J273,0)</f>
        <v>0</v>
      </c>
      <c r="BH273" s="200">
        <f>IF(N273="zníž. prenesená",J273,0)</f>
        <v>0</v>
      </c>
      <c r="BI273" s="200">
        <f>IF(N273="nulová",J273,0)</f>
        <v>0</v>
      </c>
      <c r="BJ273" s="16" t="s">
        <v>89</v>
      </c>
      <c r="BK273" s="200">
        <f>ROUND(I273*H273,2)</f>
        <v>0</v>
      </c>
      <c r="BL273" s="16" t="s">
        <v>166</v>
      </c>
      <c r="BM273" s="199" t="s">
        <v>849</v>
      </c>
    </row>
    <row r="274" s="2" customFormat="1" ht="24.15" customHeight="1">
      <c r="A274" s="35"/>
      <c r="B274" s="186"/>
      <c r="C274" s="201" t="s">
        <v>402</v>
      </c>
      <c r="D274" s="201" t="s">
        <v>155</v>
      </c>
      <c r="E274" s="202" t="s">
        <v>850</v>
      </c>
      <c r="F274" s="203" t="s">
        <v>851</v>
      </c>
      <c r="G274" s="204" t="s">
        <v>153</v>
      </c>
      <c r="H274" s="205">
        <v>1</v>
      </c>
      <c r="I274" s="206"/>
      <c r="J274" s="207">
        <f>ROUND(I274*H274,2)</f>
        <v>0</v>
      </c>
      <c r="K274" s="208"/>
      <c r="L274" s="209"/>
      <c r="M274" s="210" t="s">
        <v>1</v>
      </c>
      <c r="N274" s="211" t="s">
        <v>42</v>
      </c>
      <c r="O274" s="79"/>
      <c r="P274" s="197">
        <f>O274*H274</f>
        <v>0</v>
      </c>
      <c r="Q274" s="197">
        <v>0</v>
      </c>
      <c r="R274" s="197">
        <f>Q274*H274</f>
        <v>0</v>
      </c>
      <c r="S274" s="197">
        <v>0</v>
      </c>
      <c r="T274" s="198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9" t="s">
        <v>170</v>
      </c>
      <c r="AT274" s="199" t="s">
        <v>155</v>
      </c>
      <c r="AU274" s="199" t="s">
        <v>89</v>
      </c>
      <c r="AY274" s="16" t="s">
        <v>148</v>
      </c>
      <c r="BE274" s="200">
        <f>IF(N274="základná",J274,0)</f>
        <v>0</v>
      </c>
      <c r="BF274" s="200">
        <f>IF(N274="znížená",J274,0)</f>
        <v>0</v>
      </c>
      <c r="BG274" s="200">
        <f>IF(N274="zákl. prenesená",J274,0)</f>
        <v>0</v>
      </c>
      <c r="BH274" s="200">
        <f>IF(N274="zníž. prenesená",J274,0)</f>
        <v>0</v>
      </c>
      <c r="BI274" s="200">
        <f>IF(N274="nulová",J274,0)</f>
        <v>0</v>
      </c>
      <c r="BJ274" s="16" t="s">
        <v>89</v>
      </c>
      <c r="BK274" s="200">
        <f>ROUND(I274*H274,2)</f>
        <v>0</v>
      </c>
      <c r="BL274" s="16" t="s">
        <v>166</v>
      </c>
      <c r="BM274" s="199" t="s">
        <v>852</v>
      </c>
    </row>
    <row r="275" s="2" customFormat="1" ht="16.5" customHeight="1">
      <c r="A275" s="35"/>
      <c r="B275" s="186"/>
      <c r="C275" s="187" t="s">
        <v>853</v>
      </c>
      <c r="D275" s="187" t="s">
        <v>150</v>
      </c>
      <c r="E275" s="188" t="s">
        <v>854</v>
      </c>
      <c r="F275" s="189" t="s">
        <v>855</v>
      </c>
      <c r="G275" s="190" t="s">
        <v>684</v>
      </c>
      <c r="H275" s="191">
        <v>12</v>
      </c>
      <c r="I275" s="192"/>
      <c r="J275" s="193">
        <f>ROUND(I275*H275,2)</f>
        <v>0</v>
      </c>
      <c r="K275" s="194"/>
      <c r="L275" s="36"/>
      <c r="M275" s="195" t="s">
        <v>1</v>
      </c>
      <c r="N275" s="196" t="s">
        <v>42</v>
      </c>
      <c r="O275" s="79"/>
      <c r="P275" s="197">
        <f>O275*H275</f>
        <v>0</v>
      </c>
      <c r="Q275" s="197">
        <v>0</v>
      </c>
      <c r="R275" s="197">
        <f>Q275*H275</f>
        <v>0</v>
      </c>
      <c r="S275" s="197">
        <v>0</v>
      </c>
      <c r="T275" s="198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99" t="s">
        <v>166</v>
      </c>
      <c r="AT275" s="199" t="s">
        <v>150</v>
      </c>
      <c r="AU275" s="199" t="s">
        <v>89</v>
      </c>
      <c r="AY275" s="16" t="s">
        <v>148</v>
      </c>
      <c r="BE275" s="200">
        <f>IF(N275="základná",J275,0)</f>
        <v>0</v>
      </c>
      <c r="BF275" s="200">
        <f>IF(N275="znížená",J275,0)</f>
        <v>0</v>
      </c>
      <c r="BG275" s="200">
        <f>IF(N275="zákl. prenesená",J275,0)</f>
        <v>0</v>
      </c>
      <c r="BH275" s="200">
        <f>IF(N275="zníž. prenesená",J275,0)</f>
        <v>0</v>
      </c>
      <c r="BI275" s="200">
        <f>IF(N275="nulová",J275,0)</f>
        <v>0</v>
      </c>
      <c r="BJ275" s="16" t="s">
        <v>89</v>
      </c>
      <c r="BK275" s="200">
        <f>ROUND(I275*H275,2)</f>
        <v>0</v>
      </c>
      <c r="BL275" s="16" t="s">
        <v>166</v>
      </c>
      <c r="BM275" s="199" t="s">
        <v>856</v>
      </c>
    </row>
    <row r="276" s="2" customFormat="1" ht="16.5" customHeight="1">
      <c r="A276" s="35"/>
      <c r="B276" s="186"/>
      <c r="C276" s="187" t="s">
        <v>405</v>
      </c>
      <c r="D276" s="187" t="s">
        <v>150</v>
      </c>
      <c r="E276" s="188" t="s">
        <v>857</v>
      </c>
      <c r="F276" s="189" t="s">
        <v>858</v>
      </c>
      <c r="G276" s="190" t="s">
        <v>684</v>
      </c>
      <c r="H276" s="191">
        <v>4</v>
      </c>
      <c r="I276" s="192"/>
      <c r="J276" s="193">
        <f>ROUND(I276*H276,2)</f>
        <v>0</v>
      </c>
      <c r="K276" s="194"/>
      <c r="L276" s="36"/>
      <c r="M276" s="195" t="s">
        <v>1</v>
      </c>
      <c r="N276" s="196" t="s">
        <v>42</v>
      </c>
      <c r="O276" s="79"/>
      <c r="P276" s="197">
        <f>O276*H276</f>
        <v>0</v>
      </c>
      <c r="Q276" s="197">
        <v>0</v>
      </c>
      <c r="R276" s="197">
        <f>Q276*H276</f>
        <v>0</v>
      </c>
      <c r="S276" s="197">
        <v>0</v>
      </c>
      <c r="T276" s="198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9" t="s">
        <v>166</v>
      </c>
      <c r="AT276" s="199" t="s">
        <v>150</v>
      </c>
      <c r="AU276" s="199" t="s">
        <v>89</v>
      </c>
      <c r="AY276" s="16" t="s">
        <v>148</v>
      </c>
      <c r="BE276" s="200">
        <f>IF(N276="základná",J276,0)</f>
        <v>0</v>
      </c>
      <c r="BF276" s="200">
        <f>IF(N276="znížená",J276,0)</f>
        <v>0</v>
      </c>
      <c r="BG276" s="200">
        <f>IF(N276="zákl. prenesená",J276,0)</f>
        <v>0</v>
      </c>
      <c r="BH276" s="200">
        <f>IF(N276="zníž. prenesená",J276,0)</f>
        <v>0</v>
      </c>
      <c r="BI276" s="200">
        <f>IF(N276="nulová",J276,0)</f>
        <v>0</v>
      </c>
      <c r="BJ276" s="16" t="s">
        <v>89</v>
      </c>
      <c r="BK276" s="200">
        <f>ROUND(I276*H276,2)</f>
        <v>0</v>
      </c>
      <c r="BL276" s="16" t="s">
        <v>166</v>
      </c>
      <c r="BM276" s="199" t="s">
        <v>859</v>
      </c>
    </row>
    <row r="277" s="2" customFormat="1" ht="16.5" customHeight="1">
      <c r="A277" s="35"/>
      <c r="B277" s="186"/>
      <c r="C277" s="187" t="s">
        <v>860</v>
      </c>
      <c r="D277" s="187" t="s">
        <v>150</v>
      </c>
      <c r="E277" s="188" t="s">
        <v>861</v>
      </c>
      <c r="F277" s="189" t="s">
        <v>862</v>
      </c>
      <c r="G277" s="190" t="s">
        <v>684</v>
      </c>
      <c r="H277" s="191">
        <v>4</v>
      </c>
      <c r="I277" s="192"/>
      <c r="J277" s="193">
        <f>ROUND(I277*H277,2)</f>
        <v>0</v>
      </c>
      <c r="K277" s="194"/>
      <c r="L277" s="36"/>
      <c r="M277" s="195" t="s">
        <v>1</v>
      </c>
      <c r="N277" s="196" t="s">
        <v>42</v>
      </c>
      <c r="O277" s="79"/>
      <c r="P277" s="197">
        <f>O277*H277</f>
        <v>0</v>
      </c>
      <c r="Q277" s="197">
        <v>0</v>
      </c>
      <c r="R277" s="197">
        <f>Q277*H277</f>
        <v>0</v>
      </c>
      <c r="S277" s="197">
        <v>0</v>
      </c>
      <c r="T277" s="198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99" t="s">
        <v>166</v>
      </c>
      <c r="AT277" s="199" t="s">
        <v>150</v>
      </c>
      <c r="AU277" s="199" t="s">
        <v>89</v>
      </c>
      <c r="AY277" s="16" t="s">
        <v>148</v>
      </c>
      <c r="BE277" s="200">
        <f>IF(N277="základná",J277,0)</f>
        <v>0</v>
      </c>
      <c r="BF277" s="200">
        <f>IF(N277="znížená",J277,0)</f>
        <v>0</v>
      </c>
      <c r="BG277" s="200">
        <f>IF(N277="zákl. prenesená",J277,0)</f>
        <v>0</v>
      </c>
      <c r="BH277" s="200">
        <f>IF(N277="zníž. prenesená",J277,0)</f>
        <v>0</v>
      </c>
      <c r="BI277" s="200">
        <f>IF(N277="nulová",J277,0)</f>
        <v>0</v>
      </c>
      <c r="BJ277" s="16" t="s">
        <v>89</v>
      </c>
      <c r="BK277" s="200">
        <f>ROUND(I277*H277,2)</f>
        <v>0</v>
      </c>
      <c r="BL277" s="16" t="s">
        <v>166</v>
      </c>
      <c r="BM277" s="199" t="s">
        <v>863</v>
      </c>
    </row>
    <row r="278" s="2" customFormat="1" ht="16.5" customHeight="1">
      <c r="A278" s="35"/>
      <c r="B278" s="186"/>
      <c r="C278" s="187" t="s">
        <v>409</v>
      </c>
      <c r="D278" s="187" t="s">
        <v>150</v>
      </c>
      <c r="E278" s="188" t="s">
        <v>864</v>
      </c>
      <c r="F278" s="189" t="s">
        <v>865</v>
      </c>
      <c r="G278" s="190" t="s">
        <v>684</v>
      </c>
      <c r="H278" s="191">
        <v>2</v>
      </c>
      <c r="I278" s="192"/>
      <c r="J278" s="193">
        <f>ROUND(I278*H278,2)</f>
        <v>0</v>
      </c>
      <c r="K278" s="194"/>
      <c r="L278" s="36"/>
      <c r="M278" s="195" t="s">
        <v>1</v>
      </c>
      <c r="N278" s="196" t="s">
        <v>42</v>
      </c>
      <c r="O278" s="79"/>
      <c r="P278" s="197">
        <f>O278*H278</f>
        <v>0</v>
      </c>
      <c r="Q278" s="197">
        <v>0</v>
      </c>
      <c r="R278" s="197">
        <f>Q278*H278</f>
        <v>0</v>
      </c>
      <c r="S278" s="197">
        <v>0</v>
      </c>
      <c r="T278" s="198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9" t="s">
        <v>166</v>
      </c>
      <c r="AT278" s="199" t="s">
        <v>150</v>
      </c>
      <c r="AU278" s="199" t="s">
        <v>89</v>
      </c>
      <c r="AY278" s="16" t="s">
        <v>148</v>
      </c>
      <c r="BE278" s="200">
        <f>IF(N278="základná",J278,0)</f>
        <v>0</v>
      </c>
      <c r="BF278" s="200">
        <f>IF(N278="znížená",J278,0)</f>
        <v>0</v>
      </c>
      <c r="BG278" s="200">
        <f>IF(N278="zákl. prenesená",J278,0)</f>
        <v>0</v>
      </c>
      <c r="BH278" s="200">
        <f>IF(N278="zníž. prenesená",J278,0)</f>
        <v>0</v>
      </c>
      <c r="BI278" s="200">
        <f>IF(N278="nulová",J278,0)</f>
        <v>0</v>
      </c>
      <c r="BJ278" s="16" t="s">
        <v>89</v>
      </c>
      <c r="BK278" s="200">
        <f>ROUND(I278*H278,2)</f>
        <v>0</v>
      </c>
      <c r="BL278" s="16" t="s">
        <v>166</v>
      </c>
      <c r="BM278" s="199" t="s">
        <v>866</v>
      </c>
    </row>
    <row r="279" s="2" customFormat="1" ht="16.5" customHeight="1">
      <c r="A279" s="35"/>
      <c r="B279" s="186"/>
      <c r="C279" s="187" t="s">
        <v>867</v>
      </c>
      <c r="D279" s="187" t="s">
        <v>150</v>
      </c>
      <c r="E279" s="188" t="s">
        <v>868</v>
      </c>
      <c r="F279" s="189" t="s">
        <v>869</v>
      </c>
      <c r="G279" s="190" t="s">
        <v>153</v>
      </c>
      <c r="H279" s="191">
        <v>3</v>
      </c>
      <c r="I279" s="192"/>
      <c r="J279" s="193">
        <f>ROUND(I279*H279,2)</f>
        <v>0</v>
      </c>
      <c r="K279" s="194"/>
      <c r="L279" s="36"/>
      <c r="M279" s="195" t="s">
        <v>1</v>
      </c>
      <c r="N279" s="196" t="s">
        <v>42</v>
      </c>
      <c r="O279" s="79"/>
      <c r="P279" s="197">
        <f>O279*H279</f>
        <v>0</v>
      </c>
      <c r="Q279" s="197">
        <v>0</v>
      </c>
      <c r="R279" s="197">
        <f>Q279*H279</f>
        <v>0</v>
      </c>
      <c r="S279" s="197">
        <v>0</v>
      </c>
      <c r="T279" s="198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99" t="s">
        <v>166</v>
      </c>
      <c r="AT279" s="199" t="s">
        <v>150</v>
      </c>
      <c r="AU279" s="199" t="s">
        <v>89</v>
      </c>
      <c r="AY279" s="16" t="s">
        <v>148</v>
      </c>
      <c r="BE279" s="200">
        <f>IF(N279="základná",J279,0)</f>
        <v>0</v>
      </c>
      <c r="BF279" s="200">
        <f>IF(N279="znížená",J279,0)</f>
        <v>0</v>
      </c>
      <c r="BG279" s="200">
        <f>IF(N279="zákl. prenesená",J279,0)</f>
        <v>0</v>
      </c>
      <c r="BH279" s="200">
        <f>IF(N279="zníž. prenesená",J279,0)</f>
        <v>0</v>
      </c>
      <c r="BI279" s="200">
        <f>IF(N279="nulová",J279,0)</f>
        <v>0</v>
      </c>
      <c r="BJ279" s="16" t="s">
        <v>89</v>
      </c>
      <c r="BK279" s="200">
        <f>ROUND(I279*H279,2)</f>
        <v>0</v>
      </c>
      <c r="BL279" s="16" t="s">
        <v>166</v>
      </c>
      <c r="BM279" s="199" t="s">
        <v>870</v>
      </c>
    </row>
    <row r="280" s="2" customFormat="1" ht="24.15" customHeight="1">
      <c r="A280" s="35"/>
      <c r="B280" s="186"/>
      <c r="C280" s="201" t="s">
        <v>412</v>
      </c>
      <c r="D280" s="201" t="s">
        <v>155</v>
      </c>
      <c r="E280" s="202" t="s">
        <v>871</v>
      </c>
      <c r="F280" s="203" t="s">
        <v>872</v>
      </c>
      <c r="G280" s="204" t="s">
        <v>153</v>
      </c>
      <c r="H280" s="205">
        <v>3</v>
      </c>
      <c r="I280" s="206"/>
      <c r="J280" s="207">
        <f>ROUND(I280*H280,2)</f>
        <v>0</v>
      </c>
      <c r="K280" s="208"/>
      <c r="L280" s="209"/>
      <c r="M280" s="210" t="s">
        <v>1</v>
      </c>
      <c r="N280" s="211" t="s">
        <v>42</v>
      </c>
      <c r="O280" s="79"/>
      <c r="P280" s="197">
        <f>O280*H280</f>
        <v>0</v>
      </c>
      <c r="Q280" s="197">
        <v>0</v>
      </c>
      <c r="R280" s="197">
        <f>Q280*H280</f>
        <v>0</v>
      </c>
      <c r="S280" s="197">
        <v>0</v>
      </c>
      <c r="T280" s="198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99" t="s">
        <v>170</v>
      </c>
      <c r="AT280" s="199" t="s">
        <v>155</v>
      </c>
      <c r="AU280" s="199" t="s">
        <v>89</v>
      </c>
      <c r="AY280" s="16" t="s">
        <v>148</v>
      </c>
      <c r="BE280" s="200">
        <f>IF(N280="základná",J280,0)</f>
        <v>0</v>
      </c>
      <c r="BF280" s="200">
        <f>IF(N280="znížená",J280,0)</f>
        <v>0</v>
      </c>
      <c r="BG280" s="200">
        <f>IF(N280="zákl. prenesená",J280,0)</f>
        <v>0</v>
      </c>
      <c r="BH280" s="200">
        <f>IF(N280="zníž. prenesená",J280,0)</f>
        <v>0</v>
      </c>
      <c r="BI280" s="200">
        <f>IF(N280="nulová",J280,0)</f>
        <v>0</v>
      </c>
      <c r="BJ280" s="16" t="s">
        <v>89</v>
      </c>
      <c r="BK280" s="200">
        <f>ROUND(I280*H280,2)</f>
        <v>0</v>
      </c>
      <c r="BL280" s="16" t="s">
        <v>166</v>
      </c>
      <c r="BM280" s="199" t="s">
        <v>873</v>
      </c>
    </row>
    <row r="281" s="2" customFormat="1" ht="16.5" customHeight="1">
      <c r="A281" s="35"/>
      <c r="B281" s="186"/>
      <c r="C281" s="187" t="s">
        <v>874</v>
      </c>
      <c r="D281" s="187" t="s">
        <v>150</v>
      </c>
      <c r="E281" s="188" t="s">
        <v>875</v>
      </c>
      <c r="F281" s="189" t="s">
        <v>876</v>
      </c>
      <c r="G281" s="190" t="s">
        <v>153</v>
      </c>
      <c r="H281" s="191">
        <v>2</v>
      </c>
      <c r="I281" s="192"/>
      <c r="J281" s="193">
        <f>ROUND(I281*H281,2)</f>
        <v>0</v>
      </c>
      <c r="K281" s="194"/>
      <c r="L281" s="36"/>
      <c r="M281" s="195" t="s">
        <v>1</v>
      </c>
      <c r="N281" s="196" t="s">
        <v>42</v>
      </c>
      <c r="O281" s="79"/>
      <c r="P281" s="197">
        <f>O281*H281</f>
        <v>0</v>
      </c>
      <c r="Q281" s="197">
        <v>0</v>
      </c>
      <c r="R281" s="197">
        <f>Q281*H281</f>
        <v>0</v>
      </c>
      <c r="S281" s="197">
        <v>0</v>
      </c>
      <c r="T281" s="198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99" t="s">
        <v>166</v>
      </c>
      <c r="AT281" s="199" t="s">
        <v>150</v>
      </c>
      <c r="AU281" s="199" t="s">
        <v>89</v>
      </c>
      <c r="AY281" s="16" t="s">
        <v>148</v>
      </c>
      <c r="BE281" s="200">
        <f>IF(N281="základná",J281,0)</f>
        <v>0</v>
      </c>
      <c r="BF281" s="200">
        <f>IF(N281="znížená",J281,0)</f>
        <v>0</v>
      </c>
      <c r="BG281" s="200">
        <f>IF(N281="zákl. prenesená",J281,0)</f>
        <v>0</v>
      </c>
      <c r="BH281" s="200">
        <f>IF(N281="zníž. prenesená",J281,0)</f>
        <v>0</v>
      </c>
      <c r="BI281" s="200">
        <f>IF(N281="nulová",J281,0)</f>
        <v>0</v>
      </c>
      <c r="BJ281" s="16" t="s">
        <v>89</v>
      </c>
      <c r="BK281" s="200">
        <f>ROUND(I281*H281,2)</f>
        <v>0</v>
      </c>
      <c r="BL281" s="16" t="s">
        <v>166</v>
      </c>
      <c r="BM281" s="199" t="s">
        <v>877</v>
      </c>
    </row>
    <row r="282" s="2" customFormat="1" ht="24.15" customHeight="1">
      <c r="A282" s="35"/>
      <c r="B282" s="186"/>
      <c r="C282" s="201" t="s">
        <v>416</v>
      </c>
      <c r="D282" s="201" t="s">
        <v>155</v>
      </c>
      <c r="E282" s="202" t="s">
        <v>878</v>
      </c>
      <c r="F282" s="203" t="s">
        <v>879</v>
      </c>
      <c r="G282" s="204" t="s">
        <v>153</v>
      </c>
      <c r="H282" s="205">
        <v>2</v>
      </c>
      <c r="I282" s="206"/>
      <c r="J282" s="207">
        <f>ROUND(I282*H282,2)</f>
        <v>0</v>
      </c>
      <c r="K282" s="208"/>
      <c r="L282" s="209"/>
      <c r="M282" s="210" t="s">
        <v>1</v>
      </c>
      <c r="N282" s="211" t="s">
        <v>42</v>
      </c>
      <c r="O282" s="79"/>
      <c r="P282" s="197">
        <f>O282*H282</f>
        <v>0</v>
      </c>
      <c r="Q282" s="197">
        <v>0</v>
      </c>
      <c r="R282" s="197">
        <f>Q282*H282</f>
        <v>0</v>
      </c>
      <c r="S282" s="197">
        <v>0</v>
      </c>
      <c r="T282" s="198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99" t="s">
        <v>170</v>
      </c>
      <c r="AT282" s="199" t="s">
        <v>155</v>
      </c>
      <c r="AU282" s="199" t="s">
        <v>89</v>
      </c>
      <c r="AY282" s="16" t="s">
        <v>148</v>
      </c>
      <c r="BE282" s="200">
        <f>IF(N282="základná",J282,0)</f>
        <v>0</v>
      </c>
      <c r="BF282" s="200">
        <f>IF(N282="znížená",J282,0)</f>
        <v>0</v>
      </c>
      <c r="BG282" s="200">
        <f>IF(N282="zákl. prenesená",J282,0)</f>
        <v>0</v>
      </c>
      <c r="BH282" s="200">
        <f>IF(N282="zníž. prenesená",J282,0)</f>
        <v>0</v>
      </c>
      <c r="BI282" s="200">
        <f>IF(N282="nulová",J282,0)</f>
        <v>0</v>
      </c>
      <c r="BJ282" s="16" t="s">
        <v>89</v>
      </c>
      <c r="BK282" s="200">
        <f>ROUND(I282*H282,2)</f>
        <v>0</v>
      </c>
      <c r="BL282" s="16" t="s">
        <v>166</v>
      </c>
      <c r="BM282" s="199" t="s">
        <v>880</v>
      </c>
    </row>
    <row r="283" s="2" customFormat="1" ht="16.5" customHeight="1">
      <c r="A283" s="35"/>
      <c r="B283" s="186"/>
      <c r="C283" s="187" t="s">
        <v>881</v>
      </c>
      <c r="D283" s="187" t="s">
        <v>150</v>
      </c>
      <c r="E283" s="188" t="s">
        <v>882</v>
      </c>
      <c r="F283" s="189" t="s">
        <v>883</v>
      </c>
      <c r="G283" s="190" t="s">
        <v>153</v>
      </c>
      <c r="H283" s="191">
        <v>2</v>
      </c>
      <c r="I283" s="192"/>
      <c r="J283" s="193">
        <f>ROUND(I283*H283,2)</f>
        <v>0</v>
      </c>
      <c r="K283" s="194"/>
      <c r="L283" s="36"/>
      <c r="M283" s="195" t="s">
        <v>1</v>
      </c>
      <c r="N283" s="196" t="s">
        <v>42</v>
      </c>
      <c r="O283" s="79"/>
      <c r="P283" s="197">
        <f>O283*H283</f>
        <v>0</v>
      </c>
      <c r="Q283" s="197">
        <v>0</v>
      </c>
      <c r="R283" s="197">
        <f>Q283*H283</f>
        <v>0</v>
      </c>
      <c r="S283" s="197">
        <v>0</v>
      </c>
      <c r="T283" s="198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99" t="s">
        <v>166</v>
      </c>
      <c r="AT283" s="199" t="s">
        <v>150</v>
      </c>
      <c r="AU283" s="199" t="s">
        <v>89</v>
      </c>
      <c r="AY283" s="16" t="s">
        <v>148</v>
      </c>
      <c r="BE283" s="200">
        <f>IF(N283="základná",J283,0)</f>
        <v>0</v>
      </c>
      <c r="BF283" s="200">
        <f>IF(N283="znížená",J283,0)</f>
        <v>0</v>
      </c>
      <c r="BG283" s="200">
        <f>IF(N283="zákl. prenesená",J283,0)</f>
        <v>0</v>
      </c>
      <c r="BH283" s="200">
        <f>IF(N283="zníž. prenesená",J283,0)</f>
        <v>0</v>
      </c>
      <c r="BI283" s="200">
        <f>IF(N283="nulová",J283,0)</f>
        <v>0</v>
      </c>
      <c r="BJ283" s="16" t="s">
        <v>89</v>
      </c>
      <c r="BK283" s="200">
        <f>ROUND(I283*H283,2)</f>
        <v>0</v>
      </c>
      <c r="BL283" s="16" t="s">
        <v>166</v>
      </c>
      <c r="BM283" s="199" t="s">
        <v>884</v>
      </c>
    </row>
    <row r="284" s="2" customFormat="1" ht="24.15" customHeight="1">
      <c r="A284" s="35"/>
      <c r="B284" s="186"/>
      <c r="C284" s="201" t="s">
        <v>419</v>
      </c>
      <c r="D284" s="201" t="s">
        <v>155</v>
      </c>
      <c r="E284" s="202" t="s">
        <v>885</v>
      </c>
      <c r="F284" s="203" t="s">
        <v>886</v>
      </c>
      <c r="G284" s="204" t="s">
        <v>153</v>
      </c>
      <c r="H284" s="205">
        <v>2</v>
      </c>
      <c r="I284" s="206"/>
      <c r="J284" s="207">
        <f>ROUND(I284*H284,2)</f>
        <v>0</v>
      </c>
      <c r="K284" s="208"/>
      <c r="L284" s="209"/>
      <c r="M284" s="210" t="s">
        <v>1</v>
      </c>
      <c r="N284" s="211" t="s">
        <v>42</v>
      </c>
      <c r="O284" s="79"/>
      <c r="P284" s="197">
        <f>O284*H284</f>
        <v>0</v>
      </c>
      <c r="Q284" s="197">
        <v>0</v>
      </c>
      <c r="R284" s="197">
        <f>Q284*H284</f>
        <v>0</v>
      </c>
      <c r="S284" s="197">
        <v>0</v>
      </c>
      <c r="T284" s="198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99" t="s">
        <v>170</v>
      </c>
      <c r="AT284" s="199" t="s">
        <v>155</v>
      </c>
      <c r="AU284" s="199" t="s">
        <v>89</v>
      </c>
      <c r="AY284" s="16" t="s">
        <v>148</v>
      </c>
      <c r="BE284" s="200">
        <f>IF(N284="základná",J284,0)</f>
        <v>0</v>
      </c>
      <c r="BF284" s="200">
        <f>IF(N284="znížená",J284,0)</f>
        <v>0</v>
      </c>
      <c r="BG284" s="200">
        <f>IF(N284="zákl. prenesená",J284,0)</f>
        <v>0</v>
      </c>
      <c r="BH284" s="200">
        <f>IF(N284="zníž. prenesená",J284,0)</f>
        <v>0</v>
      </c>
      <c r="BI284" s="200">
        <f>IF(N284="nulová",J284,0)</f>
        <v>0</v>
      </c>
      <c r="BJ284" s="16" t="s">
        <v>89</v>
      </c>
      <c r="BK284" s="200">
        <f>ROUND(I284*H284,2)</f>
        <v>0</v>
      </c>
      <c r="BL284" s="16" t="s">
        <v>166</v>
      </c>
      <c r="BM284" s="199" t="s">
        <v>887</v>
      </c>
    </row>
    <row r="285" s="2" customFormat="1" ht="16.5" customHeight="1">
      <c r="A285" s="35"/>
      <c r="B285" s="186"/>
      <c r="C285" s="187" t="s">
        <v>888</v>
      </c>
      <c r="D285" s="187" t="s">
        <v>150</v>
      </c>
      <c r="E285" s="188" t="s">
        <v>889</v>
      </c>
      <c r="F285" s="189" t="s">
        <v>890</v>
      </c>
      <c r="G285" s="190" t="s">
        <v>153</v>
      </c>
      <c r="H285" s="191">
        <v>2</v>
      </c>
      <c r="I285" s="192"/>
      <c r="J285" s="193">
        <f>ROUND(I285*H285,2)</f>
        <v>0</v>
      </c>
      <c r="K285" s="194"/>
      <c r="L285" s="36"/>
      <c r="M285" s="195" t="s">
        <v>1</v>
      </c>
      <c r="N285" s="196" t="s">
        <v>42</v>
      </c>
      <c r="O285" s="79"/>
      <c r="P285" s="197">
        <f>O285*H285</f>
        <v>0</v>
      </c>
      <c r="Q285" s="197">
        <v>0</v>
      </c>
      <c r="R285" s="197">
        <f>Q285*H285</f>
        <v>0</v>
      </c>
      <c r="S285" s="197">
        <v>0</v>
      </c>
      <c r="T285" s="198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99" t="s">
        <v>166</v>
      </c>
      <c r="AT285" s="199" t="s">
        <v>150</v>
      </c>
      <c r="AU285" s="199" t="s">
        <v>89</v>
      </c>
      <c r="AY285" s="16" t="s">
        <v>148</v>
      </c>
      <c r="BE285" s="200">
        <f>IF(N285="základná",J285,0)</f>
        <v>0</v>
      </c>
      <c r="BF285" s="200">
        <f>IF(N285="znížená",J285,0)</f>
        <v>0</v>
      </c>
      <c r="BG285" s="200">
        <f>IF(N285="zákl. prenesená",J285,0)</f>
        <v>0</v>
      </c>
      <c r="BH285" s="200">
        <f>IF(N285="zníž. prenesená",J285,0)</f>
        <v>0</v>
      </c>
      <c r="BI285" s="200">
        <f>IF(N285="nulová",J285,0)</f>
        <v>0</v>
      </c>
      <c r="BJ285" s="16" t="s">
        <v>89</v>
      </c>
      <c r="BK285" s="200">
        <f>ROUND(I285*H285,2)</f>
        <v>0</v>
      </c>
      <c r="BL285" s="16" t="s">
        <v>166</v>
      </c>
      <c r="BM285" s="199" t="s">
        <v>891</v>
      </c>
    </row>
    <row r="286" s="2" customFormat="1" ht="24.15" customHeight="1">
      <c r="A286" s="35"/>
      <c r="B286" s="186"/>
      <c r="C286" s="201" t="s">
        <v>423</v>
      </c>
      <c r="D286" s="201" t="s">
        <v>155</v>
      </c>
      <c r="E286" s="202" t="s">
        <v>892</v>
      </c>
      <c r="F286" s="203" t="s">
        <v>893</v>
      </c>
      <c r="G286" s="204" t="s">
        <v>153</v>
      </c>
      <c r="H286" s="205">
        <v>2</v>
      </c>
      <c r="I286" s="206"/>
      <c r="J286" s="207">
        <f>ROUND(I286*H286,2)</f>
        <v>0</v>
      </c>
      <c r="K286" s="208"/>
      <c r="L286" s="209"/>
      <c r="M286" s="210" t="s">
        <v>1</v>
      </c>
      <c r="N286" s="211" t="s">
        <v>42</v>
      </c>
      <c r="O286" s="79"/>
      <c r="P286" s="197">
        <f>O286*H286</f>
        <v>0</v>
      </c>
      <c r="Q286" s="197">
        <v>0</v>
      </c>
      <c r="R286" s="197">
        <f>Q286*H286</f>
        <v>0</v>
      </c>
      <c r="S286" s="197">
        <v>0</v>
      </c>
      <c r="T286" s="198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99" t="s">
        <v>170</v>
      </c>
      <c r="AT286" s="199" t="s">
        <v>155</v>
      </c>
      <c r="AU286" s="199" t="s">
        <v>89</v>
      </c>
      <c r="AY286" s="16" t="s">
        <v>148</v>
      </c>
      <c r="BE286" s="200">
        <f>IF(N286="základná",J286,0)</f>
        <v>0</v>
      </c>
      <c r="BF286" s="200">
        <f>IF(N286="znížená",J286,0)</f>
        <v>0</v>
      </c>
      <c r="BG286" s="200">
        <f>IF(N286="zákl. prenesená",J286,0)</f>
        <v>0</v>
      </c>
      <c r="BH286" s="200">
        <f>IF(N286="zníž. prenesená",J286,0)</f>
        <v>0</v>
      </c>
      <c r="BI286" s="200">
        <f>IF(N286="nulová",J286,0)</f>
        <v>0</v>
      </c>
      <c r="BJ286" s="16" t="s">
        <v>89</v>
      </c>
      <c r="BK286" s="200">
        <f>ROUND(I286*H286,2)</f>
        <v>0</v>
      </c>
      <c r="BL286" s="16" t="s">
        <v>166</v>
      </c>
      <c r="BM286" s="199" t="s">
        <v>894</v>
      </c>
    </row>
    <row r="287" s="2" customFormat="1" ht="21.75" customHeight="1">
      <c r="A287" s="35"/>
      <c r="B287" s="186"/>
      <c r="C287" s="187" t="s">
        <v>895</v>
      </c>
      <c r="D287" s="187" t="s">
        <v>150</v>
      </c>
      <c r="E287" s="188" t="s">
        <v>896</v>
      </c>
      <c r="F287" s="189" t="s">
        <v>897</v>
      </c>
      <c r="G287" s="190" t="s">
        <v>153</v>
      </c>
      <c r="H287" s="191">
        <v>4</v>
      </c>
      <c r="I287" s="192"/>
      <c r="J287" s="193">
        <f>ROUND(I287*H287,2)</f>
        <v>0</v>
      </c>
      <c r="K287" s="194"/>
      <c r="L287" s="36"/>
      <c r="M287" s="195" t="s">
        <v>1</v>
      </c>
      <c r="N287" s="196" t="s">
        <v>42</v>
      </c>
      <c r="O287" s="79"/>
      <c r="P287" s="197">
        <f>O287*H287</f>
        <v>0</v>
      </c>
      <c r="Q287" s="197">
        <v>0</v>
      </c>
      <c r="R287" s="197">
        <f>Q287*H287</f>
        <v>0</v>
      </c>
      <c r="S287" s="197">
        <v>0</v>
      </c>
      <c r="T287" s="198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99" t="s">
        <v>166</v>
      </c>
      <c r="AT287" s="199" t="s">
        <v>150</v>
      </c>
      <c r="AU287" s="199" t="s">
        <v>89</v>
      </c>
      <c r="AY287" s="16" t="s">
        <v>148</v>
      </c>
      <c r="BE287" s="200">
        <f>IF(N287="základná",J287,0)</f>
        <v>0</v>
      </c>
      <c r="BF287" s="200">
        <f>IF(N287="znížená",J287,0)</f>
        <v>0</v>
      </c>
      <c r="BG287" s="200">
        <f>IF(N287="zákl. prenesená",J287,0)</f>
        <v>0</v>
      </c>
      <c r="BH287" s="200">
        <f>IF(N287="zníž. prenesená",J287,0)</f>
        <v>0</v>
      </c>
      <c r="BI287" s="200">
        <f>IF(N287="nulová",J287,0)</f>
        <v>0</v>
      </c>
      <c r="BJ287" s="16" t="s">
        <v>89</v>
      </c>
      <c r="BK287" s="200">
        <f>ROUND(I287*H287,2)</f>
        <v>0</v>
      </c>
      <c r="BL287" s="16" t="s">
        <v>166</v>
      </c>
      <c r="BM287" s="199" t="s">
        <v>898</v>
      </c>
    </row>
    <row r="288" s="2" customFormat="1" ht="24.15" customHeight="1">
      <c r="A288" s="35"/>
      <c r="B288" s="186"/>
      <c r="C288" s="201" t="s">
        <v>426</v>
      </c>
      <c r="D288" s="201" t="s">
        <v>155</v>
      </c>
      <c r="E288" s="202" t="s">
        <v>899</v>
      </c>
      <c r="F288" s="203" t="s">
        <v>900</v>
      </c>
      <c r="G288" s="204" t="s">
        <v>153</v>
      </c>
      <c r="H288" s="205">
        <v>4</v>
      </c>
      <c r="I288" s="206"/>
      <c r="J288" s="207">
        <f>ROUND(I288*H288,2)</f>
        <v>0</v>
      </c>
      <c r="K288" s="208"/>
      <c r="L288" s="209"/>
      <c r="M288" s="210" t="s">
        <v>1</v>
      </c>
      <c r="N288" s="211" t="s">
        <v>42</v>
      </c>
      <c r="O288" s="79"/>
      <c r="P288" s="197">
        <f>O288*H288</f>
        <v>0</v>
      </c>
      <c r="Q288" s="197">
        <v>0</v>
      </c>
      <c r="R288" s="197">
        <f>Q288*H288</f>
        <v>0</v>
      </c>
      <c r="S288" s="197">
        <v>0</v>
      </c>
      <c r="T288" s="198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99" t="s">
        <v>170</v>
      </c>
      <c r="AT288" s="199" t="s">
        <v>155</v>
      </c>
      <c r="AU288" s="199" t="s">
        <v>89</v>
      </c>
      <c r="AY288" s="16" t="s">
        <v>148</v>
      </c>
      <c r="BE288" s="200">
        <f>IF(N288="základná",J288,0)</f>
        <v>0</v>
      </c>
      <c r="BF288" s="200">
        <f>IF(N288="znížená",J288,0)</f>
        <v>0</v>
      </c>
      <c r="BG288" s="200">
        <f>IF(N288="zákl. prenesená",J288,0)</f>
        <v>0</v>
      </c>
      <c r="BH288" s="200">
        <f>IF(N288="zníž. prenesená",J288,0)</f>
        <v>0</v>
      </c>
      <c r="BI288" s="200">
        <f>IF(N288="nulová",J288,0)</f>
        <v>0</v>
      </c>
      <c r="BJ288" s="16" t="s">
        <v>89</v>
      </c>
      <c r="BK288" s="200">
        <f>ROUND(I288*H288,2)</f>
        <v>0</v>
      </c>
      <c r="BL288" s="16" t="s">
        <v>166</v>
      </c>
      <c r="BM288" s="199" t="s">
        <v>901</v>
      </c>
    </row>
    <row r="289" s="2" customFormat="1" ht="21.75" customHeight="1">
      <c r="A289" s="35"/>
      <c r="B289" s="186"/>
      <c r="C289" s="187" t="s">
        <v>902</v>
      </c>
      <c r="D289" s="187" t="s">
        <v>150</v>
      </c>
      <c r="E289" s="188" t="s">
        <v>903</v>
      </c>
      <c r="F289" s="189" t="s">
        <v>904</v>
      </c>
      <c r="G289" s="190" t="s">
        <v>153</v>
      </c>
      <c r="H289" s="191">
        <v>3</v>
      </c>
      <c r="I289" s="192"/>
      <c r="J289" s="193">
        <f>ROUND(I289*H289,2)</f>
        <v>0</v>
      </c>
      <c r="K289" s="194"/>
      <c r="L289" s="36"/>
      <c r="M289" s="195" t="s">
        <v>1</v>
      </c>
      <c r="N289" s="196" t="s">
        <v>42</v>
      </c>
      <c r="O289" s="79"/>
      <c r="P289" s="197">
        <f>O289*H289</f>
        <v>0</v>
      </c>
      <c r="Q289" s="197">
        <v>0</v>
      </c>
      <c r="R289" s="197">
        <f>Q289*H289</f>
        <v>0</v>
      </c>
      <c r="S289" s="197">
        <v>0</v>
      </c>
      <c r="T289" s="198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9" t="s">
        <v>166</v>
      </c>
      <c r="AT289" s="199" t="s">
        <v>150</v>
      </c>
      <c r="AU289" s="199" t="s">
        <v>89</v>
      </c>
      <c r="AY289" s="16" t="s">
        <v>148</v>
      </c>
      <c r="BE289" s="200">
        <f>IF(N289="základná",J289,0)</f>
        <v>0</v>
      </c>
      <c r="BF289" s="200">
        <f>IF(N289="znížená",J289,0)</f>
        <v>0</v>
      </c>
      <c r="BG289" s="200">
        <f>IF(N289="zákl. prenesená",J289,0)</f>
        <v>0</v>
      </c>
      <c r="BH289" s="200">
        <f>IF(N289="zníž. prenesená",J289,0)</f>
        <v>0</v>
      </c>
      <c r="BI289" s="200">
        <f>IF(N289="nulová",J289,0)</f>
        <v>0</v>
      </c>
      <c r="BJ289" s="16" t="s">
        <v>89</v>
      </c>
      <c r="BK289" s="200">
        <f>ROUND(I289*H289,2)</f>
        <v>0</v>
      </c>
      <c r="BL289" s="16" t="s">
        <v>166</v>
      </c>
      <c r="BM289" s="199" t="s">
        <v>905</v>
      </c>
    </row>
    <row r="290" s="2" customFormat="1" ht="24.15" customHeight="1">
      <c r="A290" s="35"/>
      <c r="B290" s="186"/>
      <c r="C290" s="201" t="s">
        <v>430</v>
      </c>
      <c r="D290" s="201" t="s">
        <v>155</v>
      </c>
      <c r="E290" s="202" t="s">
        <v>906</v>
      </c>
      <c r="F290" s="203" t="s">
        <v>907</v>
      </c>
      <c r="G290" s="204" t="s">
        <v>153</v>
      </c>
      <c r="H290" s="205">
        <v>3</v>
      </c>
      <c r="I290" s="206"/>
      <c r="J290" s="207">
        <f>ROUND(I290*H290,2)</f>
        <v>0</v>
      </c>
      <c r="K290" s="208"/>
      <c r="L290" s="209"/>
      <c r="M290" s="210" t="s">
        <v>1</v>
      </c>
      <c r="N290" s="211" t="s">
        <v>42</v>
      </c>
      <c r="O290" s="79"/>
      <c r="P290" s="197">
        <f>O290*H290</f>
        <v>0</v>
      </c>
      <c r="Q290" s="197">
        <v>0</v>
      </c>
      <c r="R290" s="197">
        <f>Q290*H290</f>
        <v>0</v>
      </c>
      <c r="S290" s="197">
        <v>0</v>
      </c>
      <c r="T290" s="198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99" t="s">
        <v>170</v>
      </c>
      <c r="AT290" s="199" t="s">
        <v>155</v>
      </c>
      <c r="AU290" s="199" t="s">
        <v>89</v>
      </c>
      <c r="AY290" s="16" t="s">
        <v>148</v>
      </c>
      <c r="BE290" s="200">
        <f>IF(N290="základná",J290,0)</f>
        <v>0</v>
      </c>
      <c r="BF290" s="200">
        <f>IF(N290="znížená",J290,0)</f>
        <v>0</v>
      </c>
      <c r="BG290" s="200">
        <f>IF(N290="zákl. prenesená",J290,0)</f>
        <v>0</v>
      </c>
      <c r="BH290" s="200">
        <f>IF(N290="zníž. prenesená",J290,0)</f>
        <v>0</v>
      </c>
      <c r="BI290" s="200">
        <f>IF(N290="nulová",J290,0)</f>
        <v>0</v>
      </c>
      <c r="BJ290" s="16" t="s">
        <v>89</v>
      </c>
      <c r="BK290" s="200">
        <f>ROUND(I290*H290,2)</f>
        <v>0</v>
      </c>
      <c r="BL290" s="16" t="s">
        <v>166</v>
      </c>
      <c r="BM290" s="199" t="s">
        <v>908</v>
      </c>
    </row>
    <row r="291" s="2" customFormat="1" ht="16.5" customHeight="1">
      <c r="A291" s="35"/>
      <c r="B291" s="186"/>
      <c r="C291" s="187" t="s">
        <v>909</v>
      </c>
      <c r="D291" s="187" t="s">
        <v>150</v>
      </c>
      <c r="E291" s="188" t="s">
        <v>910</v>
      </c>
      <c r="F291" s="189" t="s">
        <v>911</v>
      </c>
      <c r="G291" s="190" t="s">
        <v>153</v>
      </c>
      <c r="H291" s="191">
        <v>2</v>
      </c>
      <c r="I291" s="192"/>
      <c r="J291" s="193">
        <f>ROUND(I291*H291,2)</f>
        <v>0</v>
      </c>
      <c r="K291" s="194"/>
      <c r="L291" s="36"/>
      <c r="M291" s="195" t="s">
        <v>1</v>
      </c>
      <c r="N291" s="196" t="s">
        <v>42</v>
      </c>
      <c r="O291" s="79"/>
      <c r="P291" s="197">
        <f>O291*H291</f>
        <v>0</v>
      </c>
      <c r="Q291" s="197">
        <v>0</v>
      </c>
      <c r="R291" s="197">
        <f>Q291*H291</f>
        <v>0</v>
      </c>
      <c r="S291" s="197">
        <v>0</v>
      </c>
      <c r="T291" s="198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9" t="s">
        <v>166</v>
      </c>
      <c r="AT291" s="199" t="s">
        <v>150</v>
      </c>
      <c r="AU291" s="199" t="s">
        <v>89</v>
      </c>
      <c r="AY291" s="16" t="s">
        <v>148</v>
      </c>
      <c r="BE291" s="200">
        <f>IF(N291="základná",J291,0)</f>
        <v>0</v>
      </c>
      <c r="BF291" s="200">
        <f>IF(N291="znížená",J291,0)</f>
        <v>0</v>
      </c>
      <c r="BG291" s="200">
        <f>IF(N291="zákl. prenesená",J291,0)</f>
        <v>0</v>
      </c>
      <c r="BH291" s="200">
        <f>IF(N291="zníž. prenesená",J291,0)</f>
        <v>0</v>
      </c>
      <c r="BI291" s="200">
        <f>IF(N291="nulová",J291,0)</f>
        <v>0</v>
      </c>
      <c r="BJ291" s="16" t="s">
        <v>89</v>
      </c>
      <c r="BK291" s="200">
        <f>ROUND(I291*H291,2)</f>
        <v>0</v>
      </c>
      <c r="BL291" s="16" t="s">
        <v>166</v>
      </c>
      <c r="BM291" s="199" t="s">
        <v>912</v>
      </c>
    </row>
    <row r="292" s="2" customFormat="1" ht="24.15" customHeight="1">
      <c r="A292" s="35"/>
      <c r="B292" s="186"/>
      <c r="C292" s="201" t="s">
        <v>433</v>
      </c>
      <c r="D292" s="201" t="s">
        <v>155</v>
      </c>
      <c r="E292" s="202" t="s">
        <v>913</v>
      </c>
      <c r="F292" s="203" t="s">
        <v>914</v>
      </c>
      <c r="G292" s="204" t="s">
        <v>153</v>
      </c>
      <c r="H292" s="205">
        <v>2</v>
      </c>
      <c r="I292" s="206"/>
      <c r="J292" s="207">
        <f>ROUND(I292*H292,2)</f>
        <v>0</v>
      </c>
      <c r="K292" s="208"/>
      <c r="L292" s="209"/>
      <c r="M292" s="210" t="s">
        <v>1</v>
      </c>
      <c r="N292" s="211" t="s">
        <v>42</v>
      </c>
      <c r="O292" s="79"/>
      <c r="P292" s="197">
        <f>O292*H292</f>
        <v>0</v>
      </c>
      <c r="Q292" s="197">
        <v>0</v>
      </c>
      <c r="R292" s="197">
        <f>Q292*H292</f>
        <v>0</v>
      </c>
      <c r="S292" s="197">
        <v>0</v>
      </c>
      <c r="T292" s="198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199" t="s">
        <v>170</v>
      </c>
      <c r="AT292" s="199" t="s">
        <v>155</v>
      </c>
      <c r="AU292" s="199" t="s">
        <v>89</v>
      </c>
      <c r="AY292" s="16" t="s">
        <v>148</v>
      </c>
      <c r="BE292" s="200">
        <f>IF(N292="základná",J292,0)</f>
        <v>0</v>
      </c>
      <c r="BF292" s="200">
        <f>IF(N292="znížená",J292,0)</f>
        <v>0</v>
      </c>
      <c r="BG292" s="200">
        <f>IF(N292="zákl. prenesená",J292,0)</f>
        <v>0</v>
      </c>
      <c r="BH292" s="200">
        <f>IF(N292="zníž. prenesená",J292,0)</f>
        <v>0</v>
      </c>
      <c r="BI292" s="200">
        <f>IF(N292="nulová",J292,0)</f>
        <v>0</v>
      </c>
      <c r="BJ292" s="16" t="s">
        <v>89</v>
      </c>
      <c r="BK292" s="200">
        <f>ROUND(I292*H292,2)</f>
        <v>0</v>
      </c>
      <c r="BL292" s="16" t="s">
        <v>166</v>
      </c>
      <c r="BM292" s="199" t="s">
        <v>915</v>
      </c>
    </row>
    <row r="293" s="2" customFormat="1" ht="16.5" customHeight="1">
      <c r="A293" s="35"/>
      <c r="B293" s="186"/>
      <c r="C293" s="187" t="s">
        <v>916</v>
      </c>
      <c r="D293" s="187" t="s">
        <v>150</v>
      </c>
      <c r="E293" s="188" t="s">
        <v>917</v>
      </c>
      <c r="F293" s="189" t="s">
        <v>918</v>
      </c>
      <c r="G293" s="190" t="s">
        <v>153</v>
      </c>
      <c r="H293" s="191">
        <v>1</v>
      </c>
      <c r="I293" s="192"/>
      <c r="J293" s="193">
        <f>ROUND(I293*H293,2)</f>
        <v>0</v>
      </c>
      <c r="K293" s="194"/>
      <c r="L293" s="36"/>
      <c r="M293" s="195" t="s">
        <v>1</v>
      </c>
      <c r="N293" s="196" t="s">
        <v>42</v>
      </c>
      <c r="O293" s="79"/>
      <c r="P293" s="197">
        <f>O293*H293</f>
        <v>0</v>
      </c>
      <c r="Q293" s="197">
        <v>0</v>
      </c>
      <c r="R293" s="197">
        <f>Q293*H293</f>
        <v>0</v>
      </c>
      <c r="S293" s="197">
        <v>0</v>
      </c>
      <c r="T293" s="198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99" t="s">
        <v>166</v>
      </c>
      <c r="AT293" s="199" t="s">
        <v>150</v>
      </c>
      <c r="AU293" s="199" t="s">
        <v>89</v>
      </c>
      <c r="AY293" s="16" t="s">
        <v>148</v>
      </c>
      <c r="BE293" s="200">
        <f>IF(N293="základná",J293,0)</f>
        <v>0</v>
      </c>
      <c r="BF293" s="200">
        <f>IF(N293="znížená",J293,0)</f>
        <v>0</v>
      </c>
      <c r="BG293" s="200">
        <f>IF(N293="zákl. prenesená",J293,0)</f>
        <v>0</v>
      </c>
      <c r="BH293" s="200">
        <f>IF(N293="zníž. prenesená",J293,0)</f>
        <v>0</v>
      </c>
      <c r="BI293" s="200">
        <f>IF(N293="nulová",J293,0)</f>
        <v>0</v>
      </c>
      <c r="BJ293" s="16" t="s">
        <v>89</v>
      </c>
      <c r="BK293" s="200">
        <f>ROUND(I293*H293,2)</f>
        <v>0</v>
      </c>
      <c r="BL293" s="16" t="s">
        <v>166</v>
      </c>
      <c r="BM293" s="199" t="s">
        <v>919</v>
      </c>
    </row>
    <row r="294" s="2" customFormat="1" ht="24.15" customHeight="1">
      <c r="A294" s="35"/>
      <c r="B294" s="186"/>
      <c r="C294" s="201" t="s">
        <v>437</v>
      </c>
      <c r="D294" s="201" t="s">
        <v>155</v>
      </c>
      <c r="E294" s="202" t="s">
        <v>920</v>
      </c>
      <c r="F294" s="203" t="s">
        <v>921</v>
      </c>
      <c r="G294" s="204" t="s">
        <v>153</v>
      </c>
      <c r="H294" s="205">
        <v>1</v>
      </c>
      <c r="I294" s="206"/>
      <c r="J294" s="207">
        <f>ROUND(I294*H294,2)</f>
        <v>0</v>
      </c>
      <c r="K294" s="208"/>
      <c r="L294" s="209"/>
      <c r="M294" s="210" t="s">
        <v>1</v>
      </c>
      <c r="N294" s="211" t="s">
        <v>42</v>
      </c>
      <c r="O294" s="79"/>
      <c r="P294" s="197">
        <f>O294*H294</f>
        <v>0</v>
      </c>
      <c r="Q294" s="197">
        <v>0</v>
      </c>
      <c r="R294" s="197">
        <f>Q294*H294</f>
        <v>0</v>
      </c>
      <c r="S294" s="197">
        <v>0</v>
      </c>
      <c r="T294" s="198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99" t="s">
        <v>170</v>
      </c>
      <c r="AT294" s="199" t="s">
        <v>155</v>
      </c>
      <c r="AU294" s="199" t="s">
        <v>89</v>
      </c>
      <c r="AY294" s="16" t="s">
        <v>148</v>
      </c>
      <c r="BE294" s="200">
        <f>IF(N294="základná",J294,0)</f>
        <v>0</v>
      </c>
      <c r="BF294" s="200">
        <f>IF(N294="znížená",J294,0)</f>
        <v>0</v>
      </c>
      <c r="BG294" s="200">
        <f>IF(N294="zákl. prenesená",J294,0)</f>
        <v>0</v>
      </c>
      <c r="BH294" s="200">
        <f>IF(N294="zníž. prenesená",J294,0)</f>
        <v>0</v>
      </c>
      <c r="BI294" s="200">
        <f>IF(N294="nulová",J294,0)</f>
        <v>0</v>
      </c>
      <c r="BJ294" s="16" t="s">
        <v>89</v>
      </c>
      <c r="BK294" s="200">
        <f>ROUND(I294*H294,2)</f>
        <v>0</v>
      </c>
      <c r="BL294" s="16" t="s">
        <v>166</v>
      </c>
      <c r="BM294" s="199" t="s">
        <v>922</v>
      </c>
    </row>
    <row r="295" s="2" customFormat="1" ht="16.5" customHeight="1">
      <c r="A295" s="35"/>
      <c r="B295" s="186"/>
      <c r="C295" s="187" t="s">
        <v>923</v>
      </c>
      <c r="D295" s="187" t="s">
        <v>150</v>
      </c>
      <c r="E295" s="188" t="s">
        <v>924</v>
      </c>
      <c r="F295" s="189" t="s">
        <v>925</v>
      </c>
      <c r="G295" s="190" t="s">
        <v>153</v>
      </c>
      <c r="H295" s="191">
        <v>3</v>
      </c>
      <c r="I295" s="192"/>
      <c r="J295" s="193">
        <f>ROUND(I295*H295,2)</f>
        <v>0</v>
      </c>
      <c r="K295" s="194"/>
      <c r="L295" s="36"/>
      <c r="M295" s="195" t="s">
        <v>1</v>
      </c>
      <c r="N295" s="196" t="s">
        <v>42</v>
      </c>
      <c r="O295" s="79"/>
      <c r="P295" s="197">
        <f>O295*H295</f>
        <v>0</v>
      </c>
      <c r="Q295" s="197">
        <v>0</v>
      </c>
      <c r="R295" s="197">
        <f>Q295*H295</f>
        <v>0</v>
      </c>
      <c r="S295" s="197">
        <v>0</v>
      </c>
      <c r="T295" s="198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99" t="s">
        <v>166</v>
      </c>
      <c r="AT295" s="199" t="s">
        <v>150</v>
      </c>
      <c r="AU295" s="199" t="s">
        <v>89</v>
      </c>
      <c r="AY295" s="16" t="s">
        <v>148</v>
      </c>
      <c r="BE295" s="200">
        <f>IF(N295="základná",J295,0)</f>
        <v>0</v>
      </c>
      <c r="BF295" s="200">
        <f>IF(N295="znížená",J295,0)</f>
        <v>0</v>
      </c>
      <c r="BG295" s="200">
        <f>IF(N295="zákl. prenesená",J295,0)</f>
        <v>0</v>
      </c>
      <c r="BH295" s="200">
        <f>IF(N295="zníž. prenesená",J295,0)</f>
        <v>0</v>
      </c>
      <c r="BI295" s="200">
        <f>IF(N295="nulová",J295,0)</f>
        <v>0</v>
      </c>
      <c r="BJ295" s="16" t="s">
        <v>89</v>
      </c>
      <c r="BK295" s="200">
        <f>ROUND(I295*H295,2)</f>
        <v>0</v>
      </c>
      <c r="BL295" s="16" t="s">
        <v>166</v>
      </c>
      <c r="BM295" s="199" t="s">
        <v>926</v>
      </c>
    </row>
    <row r="296" s="2" customFormat="1" ht="24.15" customHeight="1">
      <c r="A296" s="35"/>
      <c r="B296" s="186"/>
      <c r="C296" s="201" t="s">
        <v>440</v>
      </c>
      <c r="D296" s="201" t="s">
        <v>155</v>
      </c>
      <c r="E296" s="202" t="s">
        <v>927</v>
      </c>
      <c r="F296" s="203" t="s">
        <v>928</v>
      </c>
      <c r="G296" s="204" t="s">
        <v>153</v>
      </c>
      <c r="H296" s="205">
        <v>3</v>
      </c>
      <c r="I296" s="206"/>
      <c r="J296" s="207">
        <f>ROUND(I296*H296,2)</f>
        <v>0</v>
      </c>
      <c r="K296" s="208"/>
      <c r="L296" s="209"/>
      <c r="M296" s="210" t="s">
        <v>1</v>
      </c>
      <c r="N296" s="211" t="s">
        <v>42</v>
      </c>
      <c r="O296" s="79"/>
      <c r="P296" s="197">
        <f>O296*H296</f>
        <v>0</v>
      </c>
      <c r="Q296" s="197">
        <v>0</v>
      </c>
      <c r="R296" s="197">
        <f>Q296*H296</f>
        <v>0</v>
      </c>
      <c r="S296" s="197">
        <v>0</v>
      </c>
      <c r="T296" s="198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99" t="s">
        <v>170</v>
      </c>
      <c r="AT296" s="199" t="s">
        <v>155</v>
      </c>
      <c r="AU296" s="199" t="s">
        <v>89</v>
      </c>
      <c r="AY296" s="16" t="s">
        <v>148</v>
      </c>
      <c r="BE296" s="200">
        <f>IF(N296="základná",J296,0)</f>
        <v>0</v>
      </c>
      <c r="BF296" s="200">
        <f>IF(N296="znížená",J296,0)</f>
        <v>0</v>
      </c>
      <c r="BG296" s="200">
        <f>IF(N296="zákl. prenesená",J296,0)</f>
        <v>0</v>
      </c>
      <c r="BH296" s="200">
        <f>IF(N296="zníž. prenesená",J296,0)</f>
        <v>0</v>
      </c>
      <c r="BI296" s="200">
        <f>IF(N296="nulová",J296,0)</f>
        <v>0</v>
      </c>
      <c r="BJ296" s="16" t="s">
        <v>89</v>
      </c>
      <c r="BK296" s="200">
        <f>ROUND(I296*H296,2)</f>
        <v>0</v>
      </c>
      <c r="BL296" s="16" t="s">
        <v>166</v>
      </c>
      <c r="BM296" s="199" t="s">
        <v>929</v>
      </c>
    </row>
    <row r="297" s="2" customFormat="1" ht="16.5" customHeight="1">
      <c r="A297" s="35"/>
      <c r="B297" s="186"/>
      <c r="C297" s="187" t="s">
        <v>930</v>
      </c>
      <c r="D297" s="187" t="s">
        <v>150</v>
      </c>
      <c r="E297" s="188" t="s">
        <v>931</v>
      </c>
      <c r="F297" s="189" t="s">
        <v>932</v>
      </c>
      <c r="G297" s="190" t="s">
        <v>153</v>
      </c>
      <c r="H297" s="191">
        <v>3</v>
      </c>
      <c r="I297" s="192"/>
      <c r="J297" s="193">
        <f>ROUND(I297*H297,2)</f>
        <v>0</v>
      </c>
      <c r="K297" s="194"/>
      <c r="L297" s="36"/>
      <c r="M297" s="195" t="s">
        <v>1</v>
      </c>
      <c r="N297" s="196" t="s">
        <v>42</v>
      </c>
      <c r="O297" s="79"/>
      <c r="P297" s="197">
        <f>O297*H297</f>
        <v>0</v>
      </c>
      <c r="Q297" s="197">
        <v>0</v>
      </c>
      <c r="R297" s="197">
        <f>Q297*H297</f>
        <v>0</v>
      </c>
      <c r="S297" s="197">
        <v>0</v>
      </c>
      <c r="T297" s="198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99" t="s">
        <v>166</v>
      </c>
      <c r="AT297" s="199" t="s">
        <v>150</v>
      </c>
      <c r="AU297" s="199" t="s">
        <v>89</v>
      </c>
      <c r="AY297" s="16" t="s">
        <v>148</v>
      </c>
      <c r="BE297" s="200">
        <f>IF(N297="základná",J297,0)</f>
        <v>0</v>
      </c>
      <c r="BF297" s="200">
        <f>IF(N297="znížená",J297,0)</f>
        <v>0</v>
      </c>
      <c r="BG297" s="200">
        <f>IF(N297="zákl. prenesená",J297,0)</f>
        <v>0</v>
      </c>
      <c r="BH297" s="200">
        <f>IF(N297="zníž. prenesená",J297,0)</f>
        <v>0</v>
      </c>
      <c r="BI297" s="200">
        <f>IF(N297="nulová",J297,0)</f>
        <v>0</v>
      </c>
      <c r="BJ297" s="16" t="s">
        <v>89</v>
      </c>
      <c r="BK297" s="200">
        <f>ROUND(I297*H297,2)</f>
        <v>0</v>
      </c>
      <c r="BL297" s="16" t="s">
        <v>166</v>
      </c>
      <c r="BM297" s="199" t="s">
        <v>933</v>
      </c>
    </row>
    <row r="298" s="2" customFormat="1" ht="24.15" customHeight="1">
      <c r="A298" s="35"/>
      <c r="B298" s="186"/>
      <c r="C298" s="201" t="s">
        <v>444</v>
      </c>
      <c r="D298" s="201" t="s">
        <v>155</v>
      </c>
      <c r="E298" s="202" t="s">
        <v>934</v>
      </c>
      <c r="F298" s="203" t="s">
        <v>935</v>
      </c>
      <c r="G298" s="204" t="s">
        <v>153</v>
      </c>
      <c r="H298" s="205">
        <v>3</v>
      </c>
      <c r="I298" s="206"/>
      <c r="J298" s="207">
        <f>ROUND(I298*H298,2)</f>
        <v>0</v>
      </c>
      <c r="K298" s="208"/>
      <c r="L298" s="209"/>
      <c r="M298" s="210" t="s">
        <v>1</v>
      </c>
      <c r="N298" s="211" t="s">
        <v>42</v>
      </c>
      <c r="O298" s="79"/>
      <c r="P298" s="197">
        <f>O298*H298</f>
        <v>0</v>
      </c>
      <c r="Q298" s="197">
        <v>0</v>
      </c>
      <c r="R298" s="197">
        <f>Q298*H298</f>
        <v>0</v>
      </c>
      <c r="S298" s="197">
        <v>0</v>
      </c>
      <c r="T298" s="198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99" t="s">
        <v>170</v>
      </c>
      <c r="AT298" s="199" t="s">
        <v>155</v>
      </c>
      <c r="AU298" s="199" t="s">
        <v>89</v>
      </c>
      <c r="AY298" s="16" t="s">
        <v>148</v>
      </c>
      <c r="BE298" s="200">
        <f>IF(N298="základná",J298,0)</f>
        <v>0</v>
      </c>
      <c r="BF298" s="200">
        <f>IF(N298="znížená",J298,0)</f>
        <v>0</v>
      </c>
      <c r="BG298" s="200">
        <f>IF(N298="zákl. prenesená",J298,0)</f>
        <v>0</v>
      </c>
      <c r="BH298" s="200">
        <f>IF(N298="zníž. prenesená",J298,0)</f>
        <v>0</v>
      </c>
      <c r="BI298" s="200">
        <f>IF(N298="nulová",J298,0)</f>
        <v>0</v>
      </c>
      <c r="BJ298" s="16" t="s">
        <v>89</v>
      </c>
      <c r="BK298" s="200">
        <f>ROUND(I298*H298,2)</f>
        <v>0</v>
      </c>
      <c r="BL298" s="16" t="s">
        <v>166</v>
      </c>
      <c r="BM298" s="199" t="s">
        <v>936</v>
      </c>
    </row>
    <row r="299" s="2" customFormat="1" ht="24.15" customHeight="1">
      <c r="A299" s="35"/>
      <c r="B299" s="186"/>
      <c r="C299" s="187" t="s">
        <v>937</v>
      </c>
      <c r="D299" s="187" t="s">
        <v>150</v>
      </c>
      <c r="E299" s="188" t="s">
        <v>938</v>
      </c>
      <c r="F299" s="189" t="s">
        <v>939</v>
      </c>
      <c r="G299" s="190" t="s">
        <v>153</v>
      </c>
      <c r="H299" s="191">
        <v>15</v>
      </c>
      <c r="I299" s="192"/>
      <c r="J299" s="193">
        <f>ROUND(I299*H299,2)</f>
        <v>0</v>
      </c>
      <c r="K299" s="194"/>
      <c r="L299" s="36"/>
      <c r="M299" s="195" t="s">
        <v>1</v>
      </c>
      <c r="N299" s="196" t="s">
        <v>42</v>
      </c>
      <c r="O299" s="79"/>
      <c r="P299" s="197">
        <f>O299*H299</f>
        <v>0</v>
      </c>
      <c r="Q299" s="197">
        <v>0</v>
      </c>
      <c r="R299" s="197">
        <f>Q299*H299</f>
        <v>0</v>
      </c>
      <c r="S299" s="197">
        <v>0</v>
      </c>
      <c r="T299" s="198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99" t="s">
        <v>166</v>
      </c>
      <c r="AT299" s="199" t="s">
        <v>150</v>
      </c>
      <c r="AU299" s="199" t="s">
        <v>89</v>
      </c>
      <c r="AY299" s="16" t="s">
        <v>148</v>
      </c>
      <c r="BE299" s="200">
        <f>IF(N299="základná",J299,0)</f>
        <v>0</v>
      </c>
      <c r="BF299" s="200">
        <f>IF(N299="znížená",J299,0)</f>
        <v>0</v>
      </c>
      <c r="BG299" s="200">
        <f>IF(N299="zákl. prenesená",J299,0)</f>
        <v>0</v>
      </c>
      <c r="BH299" s="200">
        <f>IF(N299="zníž. prenesená",J299,0)</f>
        <v>0</v>
      </c>
      <c r="BI299" s="200">
        <f>IF(N299="nulová",J299,0)</f>
        <v>0</v>
      </c>
      <c r="BJ299" s="16" t="s">
        <v>89</v>
      </c>
      <c r="BK299" s="200">
        <f>ROUND(I299*H299,2)</f>
        <v>0</v>
      </c>
      <c r="BL299" s="16" t="s">
        <v>166</v>
      </c>
      <c r="BM299" s="199" t="s">
        <v>940</v>
      </c>
    </row>
    <row r="300" s="2" customFormat="1" ht="16.5" customHeight="1">
      <c r="A300" s="35"/>
      <c r="B300" s="186"/>
      <c r="C300" s="201" t="s">
        <v>447</v>
      </c>
      <c r="D300" s="201" t="s">
        <v>155</v>
      </c>
      <c r="E300" s="202" t="s">
        <v>941</v>
      </c>
      <c r="F300" s="203" t="s">
        <v>942</v>
      </c>
      <c r="G300" s="204" t="s">
        <v>153</v>
      </c>
      <c r="H300" s="205">
        <v>15</v>
      </c>
      <c r="I300" s="206"/>
      <c r="J300" s="207">
        <f>ROUND(I300*H300,2)</f>
        <v>0</v>
      </c>
      <c r="K300" s="208"/>
      <c r="L300" s="209"/>
      <c r="M300" s="210" t="s">
        <v>1</v>
      </c>
      <c r="N300" s="211" t="s">
        <v>42</v>
      </c>
      <c r="O300" s="79"/>
      <c r="P300" s="197">
        <f>O300*H300</f>
        <v>0</v>
      </c>
      <c r="Q300" s="197">
        <v>0</v>
      </c>
      <c r="R300" s="197">
        <f>Q300*H300</f>
        <v>0</v>
      </c>
      <c r="S300" s="197">
        <v>0</v>
      </c>
      <c r="T300" s="198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99" t="s">
        <v>170</v>
      </c>
      <c r="AT300" s="199" t="s">
        <v>155</v>
      </c>
      <c r="AU300" s="199" t="s">
        <v>89</v>
      </c>
      <c r="AY300" s="16" t="s">
        <v>148</v>
      </c>
      <c r="BE300" s="200">
        <f>IF(N300="základná",J300,0)</f>
        <v>0</v>
      </c>
      <c r="BF300" s="200">
        <f>IF(N300="znížená",J300,0)</f>
        <v>0</v>
      </c>
      <c r="BG300" s="200">
        <f>IF(N300="zákl. prenesená",J300,0)</f>
        <v>0</v>
      </c>
      <c r="BH300" s="200">
        <f>IF(N300="zníž. prenesená",J300,0)</f>
        <v>0</v>
      </c>
      <c r="BI300" s="200">
        <f>IF(N300="nulová",J300,0)</f>
        <v>0</v>
      </c>
      <c r="BJ300" s="16" t="s">
        <v>89</v>
      </c>
      <c r="BK300" s="200">
        <f>ROUND(I300*H300,2)</f>
        <v>0</v>
      </c>
      <c r="BL300" s="16" t="s">
        <v>166</v>
      </c>
      <c r="BM300" s="199" t="s">
        <v>943</v>
      </c>
    </row>
    <row r="301" s="2" customFormat="1" ht="16.5" customHeight="1">
      <c r="A301" s="35"/>
      <c r="B301" s="186"/>
      <c r="C301" s="187" t="s">
        <v>944</v>
      </c>
      <c r="D301" s="187" t="s">
        <v>150</v>
      </c>
      <c r="E301" s="188" t="s">
        <v>945</v>
      </c>
      <c r="F301" s="189" t="s">
        <v>946</v>
      </c>
      <c r="G301" s="190" t="s">
        <v>153</v>
      </c>
      <c r="H301" s="191">
        <v>1</v>
      </c>
      <c r="I301" s="192"/>
      <c r="J301" s="193">
        <f>ROUND(I301*H301,2)</f>
        <v>0</v>
      </c>
      <c r="K301" s="194"/>
      <c r="L301" s="36"/>
      <c r="M301" s="195" t="s">
        <v>1</v>
      </c>
      <c r="N301" s="196" t="s">
        <v>42</v>
      </c>
      <c r="O301" s="79"/>
      <c r="P301" s="197">
        <f>O301*H301</f>
        <v>0</v>
      </c>
      <c r="Q301" s="197">
        <v>0</v>
      </c>
      <c r="R301" s="197">
        <f>Q301*H301</f>
        <v>0</v>
      </c>
      <c r="S301" s="197">
        <v>0</v>
      </c>
      <c r="T301" s="198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99" t="s">
        <v>166</v>
      </c>
      <c r="AT301" s="199" t="s">
        <v>150</v>
      </c>
      <c r="AU301" s="199" t="s">
        <v>89</v>
      </c>
      <c r="AY301" s="16" t="s">
        <v>148</v>
      </c>
      <c r="BE301" s="200">
        <f>IF(N301="základná",J301,0)</f>
        <v>0</v>
      </c>
      <c r="BF301" s="200">
        <f>IF(N301="znížená",J301,0)</f>
        <v>0</v>
      </c>
      <c r="BG301" s="200">
        <f>IF(N301="zákl. prenesená",J301,0)</f>
        <v>0</v>
      </c>
      <c r="BH301" s="200">
        <f>IF(N301="zníž. prenesená",J301,0)</f>
        <v>0</v>
      </c>
      <c r="BI301" s="200">
        <f>IF(N301="nulová",J301,0)</f>
        <v>0</v>
      </c>
      <c r="BJ301" s="16" t="s">
        <v>89</v>
      </c>
      <c r="BK301" s="200">
        <f>ROUND(I301*H301,2)</f>
        <v>0</v>
      </c>
      <c r="BL301" s="16" t="s">
        <v>166</v>
      </c>
      <c r="BM301" s="199" t="s">
        <v>947</v>
      </c>
    </row>
    <row r="302" s="2" customFormat="1" ht="16.5" customHeight="1">
      <c r="A302" s="35"/>
      <c r="B302" s="186"/>
      <c r="C302" s="201" t="s">
        <v>451</v>
      </c>
      <c r="D302" s="201" t="s">
        <v>155</v>
      </c>
      <c r="E302" s="202" t="s">
        <v>948</v>
      </c>
      <c r="F302" s="203" t="s">
        <v>949</v>
      </c>
      <c r="G302" s="204" t="s">
        <v>153</v>
      </c>
      <c r="H302" s="205">
        <v>1</v>
      </c>
      <c r="I302" s="206"/>
      <c r="J302" s="207">
        <f>ROUND(I302*H302,2)</f>
        <v>0</v>
      </c>
      <c r="K302" s="208"/>
      <c r="L302" s="209"/>
      <c r="M302" s="210" t="s">
        <v>1</v>
      </c>
      <c r="N302" s="211" t="s">
        <v>42</v>
      </c>
      <c r="O302" s="79"/>
      <c r="P302" s="197">
        <f>O302*H302</f>
        <v>0</v>
      </c>
      <c r="Q302" s="197">
        <v>0</v>
      </c>
      <c r="R302" s="197">
        <f>Q302*H302</f>
        <v>0</v>
      </c>
      <c r="S302" s="197">
        <v>0</v>
      </c>
      <c r="T302" s="198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99" t="s">
        <v>170</v>
      </c>
      <c r="AT302" s="199" t="s">
        <v>155</v>
      </c>
      <c r="AU302" s="199" t="s">
        <v>89</v>
      </c>
      <c r="AY302" s="16" t="s">
        <v>148</v>
      </c>
      <c r="BE302" s="200">
        <f>IF(N302="základná",J302,0)</f>
        <v>0</v>
      </c>
      <c r="BF302" s="200">
        <f>IF(N302="znížená",J302,0)</f>
        <v>0</v>
      </c>
      <c r="BG302" s="200">
        <f>IF(N302="zákl. prenesená",J302,0)</f>
        <v>0</v>
      </c>
      <c r="BH302" s="200">
        <f>IF(N302="zníž. prenesená",J302,0)</f>
        <v>0</v>
      </c>
      <c r="BI302" s="200">
        <f>IF(N302="nulová",J302,0)</f>
        <v>0</v>
      </c>
      <c r="BJ302" s="16" t="s">
        <v>89</v>
      </c>
      <c r="BK302" s="200">
        <f>ROUND(I302*H302,2)</f>
        <v>0</v>
      </c>
      <c r="BL302" s="16" t="s">
        <v>166</v>
      </c>
      <c r="BM302" s="199" t="s">
        <v>950</v>
      </c>
    </row>
    <row r="303" s="2" customFormat="1" ht="16.5" customHeight="1">
      <c r="A303" s="35"/>
      <c r="B303" s="186"/>
      <c r="C303" s="187" t="s">
        <v>951</v>
      </c>
      <c r="D303" s="187" t="s">
        <v>150</v>
      </c>
      <c r="E303" s="188" t="s">
        <v>952</v>
      </c>
      <c r="F303" s="189" t="s">
        <v>953</v>
      </c>
      <c r="G303" s="190" t="s">
        <v>153</v>
      </c>
      <c r="H303" s="191">
        <v>2</v>
      </c>
      <c r="I303" s="192"/>
      <c r="J303" s="193">
        <f>ROUND(I303*H303,2)</f>
        <v>0</v>
      </c>
      <c r="K303" s="194"/>
      <c r="L303" s="36"/>
      <c r="M303" s="195" t="s">
        <v>1</v>
      </c>
      <c r="N303" s="196" t="s">
        <v>42</v>
      </c>
      <c r="O303" s="79"/>
      <c r="P303" s="197">
        <f>O303*H303</f>
        <v>0</v>
      </c>
      <c r="Q303" s="197">
        <v>0</v>
      </c>
      <c r="R303" s="197">
        <f>Q303*H303</f>
        <v>0</v>
      </c>
      <c r="S303" s="197">
        <v>0</v>
      </c>
      <c r="T303" s="198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99" t="s">
        <v>166</v>
      </c>
      <c r="AT303" s="199" t="s">
        <v>150</v>
      </c>
      <c r="AU303" s="199" t="s">
        <v>89</v>
      </c>
      <c r="AY303" s="16" t="s">
        <v>148</v>
      </c>
      <c r="BE303" s="200">
        <f>IF(N303="základná",J303,0)</f>
        <v>0</v>
      </c>
      <c r="BF303" s="200">
        <f>IF(N303="znížená",J303,0)</f>
        <v>0</v>
      </c>
      <c r="BG303" s="200">
        <f>IF(N303="zákl. prenesená",J303,0)</f>
        <v>0</v>
      </c>
      <c r="BH303" s="200">
        <f>IF(N303="zníž. prenesená",J303,0)</f>
        <v>0</v>
      </c>
      <c r="BI303" s="200">
        <f>IF(N303="nulová",J303,0)</f>
        <v>0</v>
      </c>
      <c r="BJ303" s="16" t="s">
        <v>89</v>
      </c>
      <c r="BK303" s="200">
        <f>ROUND(I303*H303,2)</f>
        <v>0</v>
      </c>
      <c r="BL303" s="16" t="s">
        <v>166</v>
      </c>
      <c r="BM303" s="199" t="s">
        <v>954</v>
      </c>
    </row>
    <row r="304" s="2" customFormat="1" ht="16.5" customHeight="1">
      <c r="A304" s="35"/>
      <c r="B304" s="186"/>
      <c r="C304" s="201" t="s">
        <v>454</v>
      </c>
      <c r="D304" s="201" t="s">
        <v>155</v>
      </c>
      <c r="E304" s="202" t="s">
        <v>955</v>
      </c>
      <c r="F304" s="203" t="s">
        <v>956</v>
      </c>
      <c r="G304" s="204" t="s">
        <v>153</v>
      </c>
      <c r="H304" s="205">
        <v>2</v>
      </c>
      <c r="I304" s="206"/>
      <c r="J304" s="207">
        <f>ROUND(I304*H304,2)</f>
        <v>0</v>
      </c>
      <c r="K304" s="208"/>
      <c r="L304" s="209"/>
      <c r="M304" s="210" t="s">
        <v>1</v>
      </c>
      <c r="N304" s="211" t="s">
        <v>42</v>
      </c>
      <c r="O304" s="79"/>
      <c r="P304" s="197">
        <f>O304*H304</f>
        <v>0</v>
      </c>
      <c r="Q304" s="197">
        <v>0</v>
      </c>
      <c r="R304" s="197">
        <f>Q304*H304</f>
        <v>0</v>
      </c>
      <c r="S304" s="197">
        <v>0</v>
      </c>
      <c r="T304" s="198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99" t="s">
        <v>170</v>
      </c>
      <c r="AT304" s="199" t="s">
        <v>155</v>
      </c>
      <c r="AU304" s="199" t="s">
        <v>89</v>
      </c>
      <c r="AY304" s="16" t="s">
        <v>148</v>
      </c>
      <c r="BE304" s="200">
        <f>IF(N304="základná",J304,0)</f>
        <v>0</v>
      </c>
      <c r="BF304" s="200">
        <f>IF(N304="znížená",J304,0)</f>
        <v>0</v>
      </c>
      <c r="BG304" s="200">
        <f>IF(N304="zákl. prenesená",J304,0)</f>
        <v>0</v>
      </c>
      <c r="BH304" s="200">
        <f>IF(N304="zníž. prenesená",J304,0)</f>
        <v>0</v>
      </c>
      <c r="BI304" s="200">
        <f>IF(N304="nulová",J304,0)</f>
        <v>0</v>
      </c>
      <c r="BJ304" s="16" t="s">
        <v>89</v>
      </c>
      <c r="BK304" s="200">
        <f>ROUND(I304*H304,2)</f>
        <v>0</v>
      </c>
      <c r="BL304" s="16" t="s">
        <v>166</v>
      </c>
      <c r="BM304" s="199" t="s">
        <v>957</v>
      </c>
    </row>
    <row r="305" s="2" customFormat="1" ht="16.5" customHeight="1">
      <c r="A305" s="35"/>
      <c r="B305" s="186"/>
      <c r="C305" s="187" t="s">
        <v>958</v>
      </c>
      <c r="D305" s="187" t="s">
        <v>150</v>
      </c>
      <c r="E305" s="188" t="s">
        <v>959</v>
      </c>
      <c r="F305" s="189" t="s">
        <v>960</v>
      </c>
      <c r="G305" s="190" t="s">
        <v>153</v>
      </c>
      <c r="H305" s="191">
        <v>5</v>
      </c>
      <c r="I305" s="192"/>
      <c r="J305" s="193">
        <f>ROUND(I305*H305,2)</f>
        <v>0</v>
      </c>
      <c r="K305" s="194"/>
      <c r="L305" s="36"/>
      <c r="M305" s="195" t="s">
        <v>1</v>
      </c>
      <c r="N305" s="196" t="s">
        <v>42</v>
      </c>
      <c r="O305" s="79"/>
      <c r="P305" s="197">
        <f>O305*H305</f>
        <v>0</v>
      </c>
      <c r="Q305" s="197">
        <v>0</v>
      </c>
      <c r="R305" s="197">
        <f>Q305*H305</f>
        <v>0</v>
      </c>
      <c r="S305" s="197">
        <v>0</v>
      </c>
      <c r="T305" s="198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99" t="s">
        <v>166</v>
      </c>
      <c r="AT305" s="199" t="s">
        <v>150</v>
      </c>
      <c r="AU305" s="199" t="s">
        <v>89</v>
      </c>
      <c r="AY305" s="16" t="s">
        <v>148</v>
      </c>
      <c r="BE305" s="200">
        <f>IF(N305="základná",J305,0)</f>
        <v>0</v>
      </c>
      <c r="BF305" s="200">
        <f>IF(N305="znížená",J305,0)</f>
        <v>0</v>
      </c>
      <c r="BG305" s="200">
        <f>IF(N305="zákl. prenesená",J305,0)</f>
        <v>0</v>
      </c>
      <c r="BH305" s="200">
        <f>IF(N305="zníž. prenesená",J305,0)</f>
        <v>0</v>
      </c>
      <c r="BI305" s="200">
        <f>IF(N305="nulová",J305,0)</f>
        <v>0</v>
      </c>
      <c r="BJ305" s="16" t="s">
        <v>89</v>
      </c>
      <c r="BK305" s="200">
        <f>ROUND(I305*H305,2)</f>
        <v>0</v>
      </c>
      <c r="BL305" s="16" t="s">
        <v>166</v>
      </c>
      <c r="BM305" s="199" t="s">
        <v>961</v>
      </c>
    </row>
    <row r="306" s="2" customFormat="1" ht="16.5" customHeight="1">
      <c r="A306" s="35"/>
      <c r="B306" s="186"/>
      <c r="C306" s="201" t="s">
        <v>458</v>
      </c>
      <c r="D306" s="201" t="s">
        <v>155</v>
      </c>
      <c r="E306" s="202" t="s">
        <v>962</v>
      </c>
      <c r="F306" s="203" t="s">
        <v>963</v>
      </c>
      <c r="G306" s="204" t="s">
        <v>153</v>
      </c>
      <c r="H306" s="205">
        <v>5</v>
      </c>
      <c r="I306" s="206"/>
      <c r="J306" s="207">
        <f>ROUND(I306*H306,2)</f>
        <v>0</v>
      </c>
      <c r="K306" s="208"/>
      <c r="L306" s="209"/>
      <c r="M306" s="210" t="s">
        <v>1</v>
      </c>
      <c r="N306" s="211" t="s">
        <v>42</v>
      </c>
      <c r="O306" s="79"/>
      <c r="P306" s="197">
        <f>O306*H306</f>
        <v>0</v>
      </c>
      <c r="Q306" s="197">
        <v>0</v>
      </c>
      <c r="R306" s="197">
        <f>Q306*H306</f>
        <v>0</v>
      </c>
      <c r="S306" s="197">
        <v>0</v>
      </c>
      <c r="T306" s="198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9" t="s">
        <v>170</v>
      </c>
      <c r="AT306" s="199" t="s">
        <v>155</v>
      </c>
      <c r="AU306" s="199" t="s">
        <v>89</v>
      </c>
      <c r="AY306" s="16" t="s">
        <v>148</v>
      </c>
      <c r="BE306" s="200">
        <f>IF(N306="základná",J306,0)</f>
        <v>0</v>
      </c>
      <c r="BF306" s="200">
        <f>IF(N306="znížená",J306,0)</f>
        <v>0</v>
      </c>
      <c r="BG306" s="200">
        <f>IF(N306="zákl. prenesená",J306,0)</f>
        <v>0</v>
      </c>
      <c r="BH306" s="200">
        <f>IF(N306="zníž. prenesená",J306,0)</f>
        <v>0</v>
      </c>
      <c r="BI306" s="200">
        <f>IF(N306="nulová",J306,0)</f>
        <v>0</v>
      </c>
      <c r="BJ306" s="16" t="s">
        <v>89</v>
      </c>
      <c r="BK306" s="200">
        <f>ROUND(I306*H306,2)</f>
        <v>0</v>
      </c>
      <c r="BL306" s="16" t="s">
        <v>166</v>
      </c>
      <c r="BM306" s="199" t="s">
        <v>964</v>
      </c>
    </row>
    <row r="307" s="2" customFormat="1" ht="16.5" customHeight="1">
      <c r="A307" s="35"/>
      <c r="B307" s="186"/>
      <c r="C307" s="187" t="s">
        <v>965</v>
      </c>
      <c r="D307" s="187" t="s">
        <v>150</v>
      </c>
      <c r="E307" s="188" t="s">
        <v>966</v>
      </c>
      <c r="F307" s="189" t="s">
        <v>967</v>
      </c>
      <c r="G307" s="190" t="s">
        <v>153</v>
      </c>
      <c r="H307" s="191">
        <v>7</v>
      </c>
      <c r="I307" s="192"/>
      <c r="J307" s="193">
        <f>ROUND(I307*H307,2)</f>
        <v>0</v>
      </c>
      <c r="K307" s="194"/>
      <c r="L307" s="36"/>
      <c r="M307" s="195" t="s">
        <v>1</v>
      </c>
      <c r="N307" s="196" t="s">
        <v>42</v>
      </c>
      <c r="O307" s="79"/>
      <c r="P307" s="197">
        <f>O307*H307</f>
        <v>0</v>
      </c>
      <c r="Q307" s="197">
        <v>0</v>
      </c>
      <c r="R307" s="197">
        <f>Q307*H307</f>
        <v>0</v>
      </c>
      <c r="S307" s="197">
        <v>0</v>
      </c>
      <c r="T307" s="198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9" t="s">
        <v>166</v>
      </c>
      <c r="AT307" s="199" t="s">
        <v>150</v>
      </c>
      <c r="AU307" s="199" t="s">
        <v>89</v>
      </c>
      <c r="AY307" s="16" t="s">
        <v>148</v>
      </c>
      <c r="BE307" s="200">
        <f>IF(N307="základná",J307,0)</f>
        <v>0</v>
      </c>
      <c r="BF307" s="200">
        <f>IF(N307="znížená",J307,0)</f>
        <v>0</v>
      </c>
      <c r="BG307" s="200">
        <f>IF(N307="zákl. prenesená",J307,0)</f>
        <v>0</v>
      </c>
      <c r="BH307" s="200">
        <f>IF(N307="zníž. prenesená",J307,0)</f>
        <v>0</v>
      </c>
      <c r="BI307" s="200">
        <f>IF(N307="nulová",J307,0)</f>
        <v>0</v>
      </c>
      <c r="BJ307" s="16" t="s">
        <v>89</v>
      </c>
      <c r="BK307" s="200">
        <f>ROUND(I307*H307,2)</f>
        <v>0</v>
      </c>
      <c r="BL307" s="16" t="s">
        <v>166</v>
      </c>
      <c r="BM307" s="199" t="s">
        <v>968</v>
      </c>
    </row>
    <row r="308" s="2" customFormat="1" ht="16.5" customHeight="1">
      <c r="A308" s="35"/>
      <c r="B308" s="186"/>
      <c r="C308" s="201" t="s">
        <v>461</v>
      </c>
      <c r="D308" s="201" t="s">
        <v>155</v>
      </c>
      <c r="E308" s="202" t="s">
        <v>969</v>
      </c>
      <c r="F308" s="203" t="s">
        <v>970</v>
      </c>
      <c r="G308" s="204" t="s">
        <v>153</v>
      </c>
      <c r="H308" s="205">
        <v>7</v>
      </c>
      <c r="I308" s="206"/>
      <c r="J308" s="207">
        <f>ROUND(I308*H308,2)</f>
        <v>0</v>
      </c>
      <c r="K308" s="208"/>
      <c r="L308" s="209"/>
      <c r="M308" s="210" t="s">
        <v>1</v>
      </c>
      <c r="N308" s="211" t="s">
        <v>42</v>
      </c>
      <c r="O308" s="79"/>
      <c r="P308" s="197">
        <f>O308*H308</f>
        <v>0</v>
      </c>
      <c r="Q308" s="197">
        <v>0</v>
      </c>
      <c r="R308" s="197">
        <f>Q308*H308</f>
        <v>0</v>
      </c>
      <c r="S308" s="197">
        <v>0</v>
      </c>
      <c r="T308" s="198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99" t="s">
        <v>170</v>
      </c>
      <c r="AT308" s="199" t="s">
        <v>155</v>
      </c>
      <c r="AU308" s="199" t="s">
        <v>89</v>
      </c>
      <c r="AY308" s="16" t="s">
        <v>148</v>
      </c>
      <c r="BE308" s="200">
        <f>IF(N308="základná",J308,0)</f>
        <v>0</v>
      </c>
      <c r="BF308" s="200">
        <f>IF(N308="znížená",J308,0)</f>
        <v>0</v>
      </c>
      <c r="BG308" s="200">
        <f>IF(N308="zákl. prenesená",J308,0)</f>
        <v>0</v>
      </c>
      <c r="BH308" s="200">
        <f>IF(N308="zníž. prenesená",J308,0)</f>
        <v>0</v>
      </c>
      <c r="BI308" s="200">
        <f>IF(N308="nulová",J308,0)</f>
        <v>0</v>
      </c>
      <c r="BJ308" s="16" t="s">
        <v>89</v>
      </c>
      <c r="BK308" s="200">
        <f>ROUND(I308*H308,2)</f>
        <v>0</v>
      </c>
      <c r="BL308" s="16" t="s">
        <v>166</v>
      </c>
      <c r="BM308" s="199" t="s">
        <v>971</v>
      </c>
    </row>
    <row r="309" s="2" customFormat="1" ht="16.5" customHeight="1">
      <c r="A309" s="35"/>
      <c r="B309" s="186"/>
      <c r="C309" s="187" t="s">
        <v>972</v>
      </c>
      <c r="D309" s="187" t="s">
        <v>150</v>
      </c>
      <c r="E309" s="188" t="s">
        <v>973</v>
      </c>
      <c r="F309" s="189" t="s">
        <v>974</v>
      </c>
      <c r="G309" s="190" t="s">
        <v>153</v>
      </c>
      <c r="H309" s="191">
        <v>2</v>
      </c>
      <c r="I309" s="192"/>
      <c r="J309" s="193">
        <f>ROUND(I309*H309,2)</f>
        <v>0</v>
      </c>
      <c r="K309" s="194"/>
      <c r="L309" s="36"/>
      <c r="M309" s="195" t="s">
        <v>1</v>
      </c>
      <c r="N309" s="196" t="s">
        <v>42</v>
      </c>
      <c r="O309" s="79"/>
      <c r="P309" s="197">
        <f>O309*H309</f>
        <v>0</v>
      </c>
      <c r="Q309" s="197">
        <v>0</v>
      </c>
      <c r="R309" s="197">
        <f>Q309*H309</f>
        <v>0</v>
      </c>
      <c r="S309" s="197">
        <v>0</v>
      </c>
      <c r="T309" s="198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99" t="s">
        <v>166</v>
      </c>
      <c r="AT309" s="199" t="s">
        <v>150</v>
      </c>
      <c r="AU309" s="199" t="s">
        <v>89</v>
      </c>
      <c r="AY309" s="16" t="s">
        <v>148</v>
      </c>
      <c r="BE309" s="200">
        <f>IF(N309="základná",J309,0)</f>
        <v>0</v>
      </c>
      <c r="BF309" s="200">
        <f>IF(N309="znížená",J309,0)</f>
        <v>0</v>
      </c>
      <c r="BG309" s="200">
        <f>IF(N309="zákl. prenesená",J309,0)</f>
        <v>0</v>
      </c>
      <c r="BH309" s="200">
        <f>IF(N309="zníž. prenesená",J309,0)</f>
        <v>0</v>
      </c>
      <c r="BI309" s="200">
        <f>IF(N309="nulová",J309,0)</f>
        <v>0</v>
      </c>
      <c r="BJ309" s="16" t="s">
        <v>89</v>
      </c>
      <c r="BK309" s="200">
        <f>ROUND(I309*H309,2)</f>
        <v>0</v>
      </c>
      <c r="BL309" s="16" t="s">
        <v>166</v>
      </c>
      <c r="BM309" s="199" t="s">
        <v>975</v>
      </c>
    </row>
    <row r="310" s="2" customFormat="1" ht="24.15" customHeight="1">
      <c r="A310" s="35"/>
      <c r="B310" s="186"/>
      <c r="C310" s="201" t="s">
        <v>465</v>
      </c>
      <c r="D310" s="201" t="s">
        <v>155</v>
      </c>
      <c r="E310" s="202" t="s">
        <v>976</v>
      </c>
      <c r="F310" s="203" t="s">
        <v>977</v>
      </c>
      <c r="G310" s="204" t="s">
        <v>153</v>
      </c>
      <c r="H310" s="205">
        <v>2</v>
      </c>
      <c r="I310" s="206"/>
      <c r="J310" s="207">
        <f>ROUND(I310*H310,2)</f>
        <v>0</v>
      </c>
      <c r="K310" s="208"/>
      <c r="L310" s="209"/>
      <c r="M310" s="210" t="s">
        <v>1</v>
      </c>
      <c r="N310" s="211" t="s">
        <v>42</v>
      </c>
      <c r="O310" s="79"/>
      <c r="P310" s="197">
        <f>O310*H310</f>
        <v>0</v>
      </c>
      <c r="Q310" s="197">
        <v>0</v>
      </c>
      <c r="R310" s="197">
        <f>Q310*H310</f>
        <v>0</v>
      </c>
      <c r="S310" s="197">
        <v>0</v>
      </c>
      <c r="T310" s="198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9" t="s">
        <v>170</v>
      </c>
      <c r="AT310" s="199" t="s">
        <v>155</v>
      </c>
      <c r="AU310" s="199" t="s">
        <v>89</v>
      </c>
      <c r="AY310" s="16" t="s">
        <v>148</v>
      </c>
      <c r="BE310" s="200">
        <f>IF(N310="základná",J310,0)</f>
        <v>0</v>
      </c>
      <c r="BF310" s="200">
        <f>IF(N310="znížená",J310,0)</f>
        <v>0</v>
      </c>
      <c r="BG310" s="200">
        <f>IF(N310="zákl. prenesená",J310,0)</f>
        <v>0</v>
      </c>
      <c r="BH310" s="200">
        <f>IF(N310="zníž. prenesená",J310,0)</f>
        <v>0</v>
      </c>
      <c r="BI310" s="200">
        <f>IF(N310="nulová",J310,0)</f>
        <v>0</v>
      </c>
      <c r="BJ310" s="16" t="s">
        <v>89</v>
      </c>
      <c r="BK310" s="200">
        <f>ROUND(I310*H310,2)</f>
        <v>0</v>
      </c>
      <c r="BL310" s="16" t="s">
        <v>166</v>
      </c>
      <c r="BM310" s="199" t="s">
        <v>978</v>
      </c>
    </row>
    <row r="311" s="2" customFormat="1" ht="16.5" customHeight="1">
      <c r="A311" s="35"/>
      <c r="B311" s="186"/>
      <c r="C311" s="187" t="s">
        <v>979</v>
      </c>
      <c r="D311" s="187" t="s">
        <v>150</v>
      </c>
      <c r="E311" s="188" t="s">
        <v>980</v>
      </c>
      <c r="F311" s="189" t="s">
        <v>981</v>
      </c>
      <c r="G311" s="190" t="s">
        <v>153</v>
      </c>
      <c r="H311" s="191">
        <v>1</v>
      </c>
      <c r="I311" s="192"/>
      <c r="J311" s="193">
        <f>ROUND(I311*H311,2)</f>
        <v>0</v>
      </c>
      <c r="K311" s="194"/>
      <c r="L311" s="36"/>
      <c r="M311" s="195" t="s">
        <v>1</v>
      </c>
      <c r="N311" s="196" t="s">
        <v>42</v>
      </c>
      <c r="O311" s="79"/>
      <c r="P311" s="197">
        <f>O311*H311</f>
        <v>0</v>
      </c>
      <c r="Q311" s="197">
        <v>0</v>
      </c>
      <c r="R311" s="197">
        <f>Q311*H311</f>
        <v>0</v>
      </c>
      <c r="S311" s="197">
        <v>0</v>
      </c>
      <c r="T311" s="198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199" t="s">
        <v>166</v>
      </c>
      <c r="AT311" s="199" t="s">
        <v>150</v>
      </c>
      <c r="AU311" s="199" t="s">
        <v>89</v>
      </c>
      <c r="AY311" s="16" t="s">
        <v>148</v>
      </c>
      <c r="BE311" s="200">
        <f>IF(N311="základná",J311,0)</f>
        <v>0</v>
      </c>
      <c r="BF311" s="200">
        <f>IF(N311="znížená",J311,0)</f>
        <v>0</v>
      </c>
      <c r="BG311" s="200">
        <f>IF(N311="zákl. prenesená",J311,0)</f>
        <v>0</v>
      </c>
      <c r="BH311" s="200">
        <f>IF(N311="zníž. prenesená",J311,0)</f>
        <v>0</v>
      </c>
      <c r="BI311" s="200">
        <f>IF(N311="nulová",J311,0)</f>
        <v>0</v>
      </c>
      <c r="BJ311" s="16" t="s">
        <v>89</v>
      </c>
      <c r="BK311" s="200">
        <f>ROUND(I311*H311,2)</f>
        <v>0</v>
      </c>
      <c r="BL311" s="16" t="s">
        <v>166</v>
      </c>
      <c r="BM311" s="199" t="s">
        <v>982</v>
      </c>
    </row>
    <row r="312" s="2" customFormat="1" ht="16.5" customHeight="1">
      <c r="A312" s="35"/>
      <c r="B312" s="186"/>
      <c r="C312" s="201" t="s">
        <v>468</v>
      </c>
      <c r="D312" s="201" t="s">
        <v>155</v>
      </c>
      <c r="E312" s="202" t="s">
        <v>983</v>
      </c>
      <c r="F312" s="203" t="s">
        <v>984</v>
      </c>
      <c r="G312" s="204" t="s">
        <v>153</v>
      </c>
      <c r="H312" s="205">
        <v>1</v>
      </c>
      <c r="I312" s="206"/>
      <c r="J312" s="207">
        <f>ROUND(I312*H312,2)</f>
        <v>0</v>
      </c>
      <c r="K312" s="208"/>
      <c r="L312" s="209"/>
      <c r="M312" s="210" t="s">
        <v>1</v>
      </c>
      <c r="N312" s="211" t="s">
        <v>42</v>
      </c>
      <c r="O312" s="79"/>
      <c r="P312" s="197">
        <f>O312*H312</f>
        <v>0</v>
      </c>
      <c r="Q312" s="197">
        <v>0</v>
      </c>
      <c r="R312" s="197">
        <f>Q312*H312</f>
        <v>0</v>
      </c>
      <c r="S312" s="197">
        <v>0</v>
      </c>
      <c r="T312" s="198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9" t="s">
        <v>170</v>
      </c>
      <c r="AT312" s="199" t="s">
        <v>155</v>
      </c>
      <c r="AU312" s="199" t="s">
        <v>89</v>
      </c>
      <c r="AY312" s="16" t="s">
        <v>148</v>
      </c>
      <c r="BE312" s="200">
        <f>IF(N312="základná",J312,0)</f>
        <v>0</v>
      </c>
      <c r="BF312" s="200">
        <f>IF(N312="znížená",J312,0)</f>
        <v>0</v>
      </c>
      <c r="BG312" s="200">
        <f>IF(N312="zákl. prenesená",J312,0)</f>
        <v>0</v>
      </c>
      <c r="BH312" s="200">
        <f>IF(N312="zníž. prenesená",J312,0)</f>
        <v>0</v>
      </c>
      <c r="BI312" s="200">
        <f>IF(N312="nulová",J312,0)</f>
        <v>0</v>
      </c>
      <c r="BJ312" s="16" t="s">
        <v>89</v>
      </c>
      <c r="BK312" s="200">
        <f>ROUND(I312*H312,2)</f>
        <v>0</v>
      </c>
      <c r="BL312" s="16" t="s">
        <v>166</v>
      </c>
      <c r="BM312" s="199" t="s">
        <v>985</v>
      </c>
    </row>
    <row r="313" s="2" customFormat="1" ht="16.5" customHeight="1">
      <c r="A313" s="35"/>
      <c r="B313" s="186"/>
      <c r="C313" s="187" t="s">
        <v>986</v>
      </c>
      <c r="D313" s="187" t="s">
        <v>150</v>
      </c>
      <c r="E313" s="188" t="s">
        <v>987</v>
      </c>
      <c r="F313" s="189" t="s">
        <v>988</v>
      </c>
      <c r="G313" s="190" t="s">
        <v>153</v>
      </c>
      <c r="H313" s="191">
        <v>1</v>
      </c>
      <c r="I313" s="192"/>
      <c r="J313" s="193">
        <f>ROUND(I313*H313,2)</f>
        <v>0</v>
      </c>
      <c r="K313" s="194"/>
      <c r="L313" s="36"/>
      <c r="M313" s="195" t="s">
        <v>1</v>
      </c>
      <c r="N313" s="196" t="s">
        <v>42</v>
      </c>
      <c r="O313" s="79"/>
      <c r="P313" s="197">
        <f>O313*H313</f>
        <v>0</v>
      </c>
      <c r="Q313" s="197">
        <v>0</v>
      </c>
      <c r="R313" s="197">
        <f>Q313*H313</f>
        <v>0</v>
      </c>
      <c r="S313" s="197">
        <v>0</v>
      </c>
      <c r="T313" s="198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199" t="s">
        <v>166</v>
      </c>
      <c r="AT313" s="199" t="s">
        <v>150</v>
      </c>
      <c r="AU313" s="199" t="s">
        <v>89</v>
      </c>
      <c r="AY313" s="16" t="s">
        <v>148</v>
      </c>
      <c r="BE313" s="200">
        <f>IF(N313="základná",J313,0)</f>
        <v>0</v>
      </c>
      <c r="BF313" s="200">
        <f>IF(N313="znížená",J313,0)</f>
        <v>0</v>
      </c>
      <c r="BG313" s="200">
        <f>IF(N313="zákl. prenesená",J313,0)</f>
        <v>0</v>
      </c>
      <c r="BH313" s="200">
        <f>IF(N313="zníž. prenesená",J313,0)</f>
        <v>0</v>
      </c>
      <c r="BI313" s="200">
        <f>IF(N313="nulová",J313,0)</f>
        <v>0</v>
      </c>
      <c r="BJ313" s="16" t="s">
        <v>89</v>
      </c>
      <c r="BK313" s="200">
        <f>ROUND(I313*H313,2)</f>
        <v>0</v>
      </c>
      <c r="BL313" s="16" t="s">
        <v>166</v>
      </c>
      <c r="BM313" s="199" t="s">
        <v>989</v>
      </c>
    </row>
    <row r="314" s="2" customFormat="1" ht="16.5" customHeight="1">
      <c r="A314" s="35"/>
      <c r="B314" s="186"/>
      <c r="C314" s="187" t="s">
        <v>472</v>
      </c>
      <c r="D314" s="187" t="s">
        <v>150</v>
      </c>
      <c r="E314" s="188" t="s">
        <v>990</v>
      </c>
      <c r="F314" s="189" t="s">
        <v>991</v>
      </c>
      <c r="G314" s="190" t="s">
        <v>153</v>
      </c>
      <c r="H314" s="191">
        <v>1</v>
      </c>
      <c r="I314" s="192"/>
      <c r="J314" s="193">
        <f>ROUND(I314*H314,2)</f>
        <v>0</v>
      </c>
      <c r="K314" s="194"/>
      <c r="L314" s="36"/>
      <c r="M314" s="195" t="s">
        <v>1</v>
      </c>
      <c r="N314" s="196" t="s">
        <v>42</v>
      </c>
      <c r="O314" s="79"/>
      <c r="P314" s="197">
        <f>O314*H314</f>
        <v>0</v>
      </c>
      <c r="Q314" s="197">
        <v>0</v>
      </c>
      <c r="R314" s="197">
        <f>Q314*H314</f>
        <v>0</v>
      </c>
      <c r="S314" s="197">
        <v>0</v>
      </c>
      <c r="T314" s="198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99" t="s">
        <v>166</v>
      </c>
      <c r="AT314" s="199" t="s">
        <v>150</v>
      </c>
      <c r="AU314" s="199" t="s">
        <v>89</v>
      </c>
      <c r="AY314" s="16" t="s">
        <v>148</v>
      </c>
      <c r="BE314" s="200">
        <f>IF(N314="základná",J314,0)</f>
        <v>0</v>
      </c>
      <c r="BF314" s="200">
        <f>IF(N314="znížená",J314,0)</f>
        <v>0</v>
      </c>
      <c r="BG314" s="200">
        <f>IF(N314="zákl. prenesená",J314,0)</f>
        <v>0</v>
      </c>
      <c r="BH314" s="200">
        <f>IF(N314="zníž. prenesená",J314,0)</f>
        <v>0</v>
      </c>
      <c r="BI314" s="200">
        <f>IF(N314="nulová",J314,0)</f>
        <v>0</v>
      </c>
      <c r="BJ314" s="16" t="s">
        <v>89</v>
      </c>
      <c r="BK314" s="200">
        <f>ROUND(I314*H314,2)</f>
        <v>0</v>
      </c>
      <c r="BL314" s="16" t="s">
        <v>166</v>
      </c>
      <c r="BM314" s="199" t="s">
        <v>992</v>
      </c>
    </row>
    <row r="315" s="2" customFormat="1" ht="24.15" customHeight="1">
      <c r="A315" s="35"/>
      <c r="B315" s="186"/>
      <c r="C315" s="201" t="s">
        <v>993</v>
      </c>
      <c r="D315" s="201" t="s">
        <v>155</v>
      </c>
      <c r="E315" s="202" t="s">
        <v>994</v>
      </c>
      <c r="F315" s="203" t="s">
        <v>995</v>
      </c>
      <c r="G315" s="204" t="s">
        <v>153</v>
      </c>
      <c r="H315" s="205">
        <v>1</v>
      </c>
      <c r="I315" s="206"/>
      <c r="J315" s="207">
        <f>ROUND(I315*H315,2)</f>
        <v>0</v>
      </c>
      <c r="K315" s="208"/>
      <c r="L315" s="209"/>
      <c r="M315" s="210" t="s">
        <v>1</v>
      </c>
      <c r="N315" s="211" t="s">
        <v>42</v>
      </c>
      <c r="O315" s="79"/>
      <c r="P315" s="197">
        <f>O315*H315</f>
        <v>0</v>
      </c>
      <c r="Q315" s="197">
        <v>0</v>
      </c>
      <c r="R315" s="197">
        <f>Q315*H315</f>
        <v>0</v>
      </c>
      <c r="S315" s="197">
        <v>0</v>
      </c>
      <c r="T315" s="198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99" t="s">
        <v>170</v>
      </c>
      <c r="AT315" s="199" t="s">
        <v>155</v>
      </c>
      <c r="AU315" s="199" t="s">
        <v>89</v>
      </c>
      <c r="AY315" s="16" t="s">
        <v>148</v>
      </c>
      <c r="BE315" s="200">
        <f>IF(N315="základná",J315,0)</f>
        <v>0</v>
      </c>
      <c r="BF315" s="200">
        <f>IF(N315="znížená",J315,0)</f>
        <v>0</v>
      </c>
      <c r="BG315" s="200">
        <f>IF(N315="zákl. prenesená",J315,0)</f>
        <v>0</v>
      </c>
      <c r="BH315" s="200">
        <f>IF(N315="zníž. prenesená",J315,0)</f>
        <v>0</v>
      </c>
      <c r="BI315" s="200">
        <f>IF(N315="nulová",J315,0)</f>
        <v>0</v>
      </c>
      <c r="BJ315" s="16" t="s">
        <v>89</v>
      </c>
      <c r="BK315" s="200">
        <f>ROUND(I315*H315,2)</f>
        <v>0</v>
      </c>
      <c r="BL315" s="16" t="s">
        <v>166</v>
      </c>
      <c r="BM315" s="199" t="s">
        <v>996</v>
      </c>
    </row>
    <row r="316" s="2" customFormat="1" ht="16.5" customHeight="1">
      <c r="A316" s="35"/>
      <c r="B316" s="186"/>
      <c r="C316" s="187" t="s">
        <v>475</v>
      </c>
      <c r="D316" s="187" t="s">
        <v>150</v>
      </c>
      <c r="E316" s="188" t="s">
        <v>997</v>
      </c>
      <c r="F316" s="189" t="s">
        <v>998</v>
      </c>
      <c r="G316" s="190" t="s">
        <v>153</v>
      </c>
      <c r="H316" s="191">
        <v>1</v>
      </c>
      <c r="I316" s="192"/>
      <c r="J316" s="193">
        <f>ROUND(I316*H316,2)</f>
        <v>0</v>
      </c>
      <c r="K316" s="194"/>
      <c r="L316" s="36"/>
      <c r="M316" s="195" t="s">
        <v>1</v>
      </c>
      <c r="N316" s="196" t="s">
        <v>42</v>
      </c>
      <c r="O316" s="79"/>
      <c r="P316" s="197">
        <f>O316*H316</f>
        <v>0</v>
      </c>
      <c r="Q316" s="197">
        <v>0</v>
      </c>
      <c r="R316" s="197">
        <f>Q316*H316</f>
        <v>0</v>
      </c>
      <c r="S316" s="197">
        <v>0</v>
      </c>
      <c r="T316" s="198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199" t="s">
        <v>166</v>
      </c>
      <c r="AT316" s="199" t="s">
        <v>150</v>
      </c>
      <c r="AU316" s="199" t="s">
        <v>89</v>
      </c>
      <c r="AY316" s="16" t="s">
        <v>148</v>
      </c>
      <c r="BE316" s="200">
        <f>IF(N316="základná",J316,0)</f>
        <v>0</v>
      </c>
      <c r="BF316" s="200">
        <f>IF(N316="znížená",J316,0)</f>
        <v>0</v>
      </c>
      <c r="BG316" s="200">
        <f>IF(N316="zákl. prenesená",J316,0)</f>
        <v>0</v>
      </c>
      <c r="BH316" s="200">
        <f>IF(N316="zníž. prenesená",J316,0)</f>
        <v>0</v>
      </c>
      <c r="BI316" s="200">
        <f>IF(N316="nulová",J316,0)</f>
        <v>0</v>
      </c>
      <c r="BJ316" s="16" t="s">
        <v>89</v>
      </c>
      <c r="BK316" s="200">
        <f>ROUND(I316*H316,2)</f>
        <v>0</v>
      </c>
      <c r="BL316" s="16" t="s">
        <v>166</v>
      </c>
      <c r="BM316" s="199" t="s">
        <v>999</v>
      </c>
    </row>
    <row r="317" s="2" customFormat="1" ht="24.15" customHeight="1">
      <c r="A317" s="35"/>
      <c r="B317" s="186"/>
      <c r="C317" s="201" t="s">
        <v>1000</v>
      </c>
      <c r="D317" s="201" t="s">
        <v>155</v>
      </c>
      <c r="E317" s="202" t="s">
        <v>1001</v>
      </c>
      <c r="F317" s="203" t="s">
        <v>1002</v>
      </c>
      <c r="G317" s="204" t="s">
        <v>153</v>
      </c>
      <c r="H317" s="205">
        <v>1</v>
      </c>
      <c r="I317" s="206"/>
      <c r="J317" s="207">
        <f>ROUND(I317*H317,2)</f>
        <v>0</v>
      </c>
      <c r="K317" s="208"/>
      <c r="L317" s="209"/>
      <c r="M317" s="210" t="s">
        <v>1</v>
      </c>
      <c r="N317" s="211" t="s">
        <v>42</v>
      </c>
      <c r="O317" s="79"/>
      <c r="P317" s="197">
        <f>O317*H317</f>
        <v>0</v>
      </c>
      <c r="Q317" s="197">
        <v>0</v>
      </c>
      <c r="R317" s="197">
        <f>Q317*H317</f>
        <v>0</v>
      </c>
      <c r="S317" s="197">
        <v>0</v>
      </c>
      <c r="T317" s="198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99" t="s">
        <v>170</v>
      </c>
      <c r="AT317" s="199" t="s">
        <v>155</v>
      </c>
      <c r="AU317" s="199" t="s">
        <v>89</v>
      </c>
      <c r="AY317" s="16" t="s">
        <v>148</v>
      </c>
      <c r="BE317" s="200">
        <f>IF(N317="základná",J317,0)</f>
        <v>0</v>
      </c>
      <c r="BF317" s="200">
        <f>IF(N317="znížená",J317,0)</f>
        <v>0</v>
      </c>
      <c r="BG317" s="200">
        <f>IF(N317="zákl. prenesená",J317,0)</f>
        <v>0</v>
      </c>
      <c r="BH317" s="200">
        <f>IF(N317="zníž. prenesená",J317,0)</f>
        <v>0</v>
      </c>
      <c r="BI317" s="200">
        <f>IF(N317="nulová",J317,0)</f>
        <v>0</v>
      </c>
      <c r="BJ317" s="16" t="s">
        <v>89</v>
      </c>
      <c r="BK317" s="200">
        <f>ROUND(I317*H317,2)</f>
        <v>0</v>
      </c>
      <c r="BL317" s="16" t="s">
        <v>166</v>
      </c>
      <c r="BM317" s="199" t="s">
        <v>1003</v>
      </c>
    </row>
    <row r="318" s="2" customFormat="1" ht="16.5" customHeight="1">
      <c r="A318" s="35"/>
      <c r="B318" s="186"/>
      <c r="C318" s="187" t="s">
        <v>479</v>
      </c>
      <c r="D318" s="187" t="s">
        <v>150</v>
      </c>
      <c r="E318" s="188" t="s">
        <v>1004</v>
      </c>
      <c r="F318" s="189" t="s">
        <v>1005</v>
      </c>
      <c r="G318" s="190" t="s">
        <v>153</v>
      </c>
      <c r="H318" s="191">
        <v>2</v>
      </c>
      <c r="I318" s="192"/>
      <c r="J318" s="193">
        <f>ROUND(I318*H318,2)</f>
        <v>0</v>
      </c>
      <c r="K318" s="194"/>
      <c r="L318" s="36"/>
      <c r="M318" s="195" t="s">
        <v>1</v>
      </c>
      <c r="N318" s="196" t="s">
        <v>42</v>
      </c>
      <c r="O318" s="79"/>
      <c r="P318" s="197">
        <f>O318*H318</f>
        <v>0</v>
      </c>
      <c r="Q318" s="197">
        <v>0</v>
      </c>
      <c r="R318" s="197">
        <f>Q318*H318</f>
        <v>0</v>
      </c>
      <c r="S318" s="197">
        <v>0</v>
      </c>
      <c r="T318" s="198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199" t="s">
        <v>166</v>
      </c>
      <c r="AT318" s="199" t="s">
        <v>150</v>
      </c>
      <c r="AU318" s="199" t="s">
        <v>89</v>
      </c>
      <c r="AY318" s="16" t="s">
        <v>148</v>
      </c>
      <c r="BE318" s="200">
        <f>IF(N318="základná",J318,0)</f>
        <v>0</v>
      </c>
      <c r="BF318" s="200">
        <f>IF(N318="znížená",J318,0)</f>
        <v>0</v>
      </c>
      <c r="BG318" s="200">
        <f>IF(N318="zákl. prenesená",J318,0)</f>
        <v>0</v>
      </c>
      <c r="BH318" s="200">
        <f>IF(N318="zníž. prenesená",J318,0)</f>
        <v>0</v>
      </c>
      <c r="BI318" s="200">
        <f>IF(N318="nulová",J318,0)</f>
        <v>0</v>
      </c>
      <c r="BJ318" s="16" t="s">
        <v>89</v>
      </c>
      <c r="BK318" s="200">
        <f>ROUND(I318*H318,2)</f>
        <v>0</v>
      </c>
      <c r="BL318" s="16" t="s">
        <v>166</v>
      </c>
      <c r="BM318" s="199" t="s">
        <v>1006</v>
      </c>
    </row>
    <row r="319" s="2" customFormat="1" ht="24.15" customHeight="1">
      <c r="A319" s="35"/>
      <c r="B319" s="186"/>
      <c r="C319" s="201" t="s">
        <v>1007</v>
      </c>
      <c r="D319" s="201" t="s">
        <v>155</v>
      </c>
      <c r="E319" s="202" t="s">
        <v>1008</v>
      </c>
      <c r="F319" s="203" t="s">
        <v>1009</v>
      </c>
      <c r="G319" s="204" t="s">
        <v>153</v>
      </c>
      <c r="H319" s="205">
        <v>2</v>
      </c>
      <c r="I319" s="206"/>
      <c r="J319" s="207">
        <f>ROUND(I319*H319,2)</f>
        <v>0</v>
      </c>
      <c r="K319" s="208"/>
      <c r="L319" s="209"/>
      <c r="M319" s="210" t="s">
        <v>1</v>
      </c>
      <c r="N319" s="211" t="s">
        <v>42</v>
      </c>
      <c r="O319" s="79"/>
      <c r="P319" s="197">
        <f>O319*H319</f>
        <v>0</v>
      </c>
      <c r="Q319" s="197">
        <v>0</v>
      </c>
      <c r="R319" s="197">
        <f>Q319*H319</f>
        <v>0</v>
      </c>
      <c r="S319" s="197">
        <v>0</v>
      </c>
      <c r="T319" s="198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99" t="s">
        <v>170</v>
      </c>
      <c r="AT319" s="199" t="s">
        <v>155</v>
      </c>
      <c r="AU319" s="199" t="s">
        <v>89</v>
      </c>
      <c r="AY319" s="16" t="s">
        <v>148</v>
      </c>
      <c r="BE319" s="200">
        <f>IF(N319="základná",J319,0)</f>
        <v>0</v>
      </c>
      <c r="BF319" s="200">
        <f>IF(N319="znížená",J319,0)</f>
        <v>0</v>
      </c>
      <c r="BG319" s="200">
        <f>IF(N319="zákl. prenesená",J319,0)</f>
        <v>0</v>
      </c>
      <c r="BH319" s="200">
        <f>IF(N319="zníž. prenesená",J319,0)</f>
        <v>0</v>
      </c>
      <c r="BI319" s="200">
        <f>IF(N319="nulová",J319,0)</f>
        <v>0</v>
      </c>
      <c r="BJ319" s="16" t="s">
        <v>89</v>
      </c>
      <c r="BK319" s="200">
        <f>ROUND(I319*H319,2)</f>
        <v>0</v>
      </c>
      <c r="BL319" s="16" t="s">
        <v>166</v>
      </c>
      <c r="BM319" s="199" t="s">
        <v>1010</v>
      </c>
    </row>
    <row r="320" s="2" customFormat="1" ht="16.5" customHeight="1">
      <c r="A320" s="35"/>
      <c r="B320" s="186"/>
      <c r="C320" s="187" t="s">
        <v>482</v>
      </c>
      <c r="D320" s="187" t="s">
        <v>150</v>
      </c>
      <c r="E320" s="188" t="s">
        <v>1011</v>
      </c>
      <c r="F320" s="189" t="s">
        <v>1012</v>
      </c>
      <c r="G320" s="190" t="s">
        <v>153</v>
      </c>
      <c r="H320" s="191">
        <v>1</v>
      </c>
      <c r="I320" s="192"/>
      <c r="J320" s="193">
        <f>ROUND(I320*H320,2)</f>
        <v>0</v>
      </c>
      <c r="K320" s="194"/>
      <c r="L320" s="36"/>
      <c r="M320" s="195" t="s">
        <v>1</v>
      </c>
      <c r="N320" s="196" t="s">
        <v>42</v>
      </c>
      <c r="O320" s="79"/>
      <c r="P320" s="197">
        <f>O320*H320</f>
        <v>0</v>
      </c>
      <c r="Q320" s="197">
        <v>0</v>
      </c>
      <c r="R320" s="197">
        <f>Q320*H320</f>
        <v>0</v>
      </c>
      <c r="S320" s="197">
        <v>0</v>
      </c>
      <c r="T320" s="198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199" t="s">
        <v>166</v>
      </c>
      <c r="AT320" s="199" t="s">
        <v>150</v>
      </c>
      <c r="AU320" s="199" t="s">
        <v>89</v>
      </c>
      <c r="AY320" s="16" t="s">
        <v>148</v>
      </c>
      <c r="BE320" s="200">
        <f>IF(N320="základná",J320,0)</f>
        <v>0</v>
      </c>
      <c r="BF320" s="200">
        <f>IF(N320="znížená",J320,0)</f>
        <v>0</v>
      </c>
      <c r="BG320" s="200">
        <f>IF(N320="zákl. prenesená",J320,0)</f>
        <v>0</v>
      </c>
      <c r="BH320" s="200">
        <f>IF(N320="zníž. prenesená",J320,0)</f>
        <v>0</v>
      </c>
      <c r="BI320" s="200">
        <f>IF(N320="nulová",J320,0)</f>
        <v>0</v>
      </c>
      <c r="BJ320" s="16" t="s">
        <v>89</v>
      </c>
      <c r="BK320" s="200">
        <f>ROUND(I320*H320,2)</f>
        <v>0</v>
      </c>
      <c r="BL320" s="16" t="s">
        <v>166</v>
      </c>
      <c r="BM320" s="199" t="s">
        <v>1013</v>
      </c>
    </row>
    <row r="321" s="2" customFormat="1" ht="16.5" customHeight="1">
      <c r="A321" s="35"/>
      <c r="B321" s="186"/>
      <c r="C321" s="187" t="s">
        <v>1014</v>
      </c>
      <c r="D321" s="187" t="s">
        <v>150</v>
      </c>
      <c r="E321" s="188" t="s">
        <v>1015</v>
      </c>
      <c r="F321" s="189" t="s">
        <v>1016</v>
      </c>
      <c r="G321" s="190" t="s">
        <v>153</v>
      </c>
      <c r="H321" s="191">
        <v>3</v>
      </c>
      <c r="I321" s="192"/>
      <c r="J321" s="193">
        <f>ROUND(I321*H321,2)</f>
        <v>0</v>
      </c>
      <c r="K321" s="194"/>
      <c r="L321" s="36"/>
      <c r="M321" s="195" t="s">
        <v>1</v>
      </c>
      <c r="N321" s="196" t="s">
        <v>42</v>
      </c>
      <c r="O321" s="79"/>
      <c r="P321" s="197">
        <f>O321*H321</f>
        <v>0</v>
      </c>
      <c r="Q321" s="197">
        <v>0</v>
      </c>
      <c r="R321" s="197">
        <f>Q321*H321</f>
        <v>0</v>
      </c>
      <c r="S321" s="197">
        <v>0</v>
      </c>
      <c r="T321" s="198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99" t="s">
        <v>166</v>
      </c>
      <c r="AT321" s="199" t="s">
        <v>150</v>
      </c>
      <c r="AU321" s="199" t="s">
        <v>89</v>
      </c>
      <c r="AY321" s="16" t="s">
        <v>148</v>
      </c>
      <c r="BE321" s="200">
        <f>IF(N321="základná",J321,0)</f>
        <v>0</v>
      </c>
      <c r="BF321" s="200">
        <f>IF(N321="znížená",J321,0)</f>
        <v>0</v>
      </c>
      <c r="BG321" s="200">
        <f>IF(N321="zákl. prenesená",J321,0)</f>
        <v>0</v>
      </c>
      <c r="BH321" s="200">
        <f>IF(N321="zníž. prenesená",J321,0)</f>
        <v>0</v>
      </c>
      <c r="BI321" s="200">
        <f>IF(N321="nulová",J321,0)</f>
        <v>0</v>
      </c>
      <c r="BJ321" s="16" t="s">
        <v>89</v>
      </c>
      <c r="BK321" s="200">
        <f>ROUND(I321*H321,2)</f>
        <v>0</v>
      </c>
      <c r="BL321" s="16" t="s">
        <v>166</v>
      </c>
      <c r="BM321" s="199" t="s">
        <v>1017</v>
      </c>
    </row>
    <row r="322" s="2" customFormat="1" ht="24.15" customHeight="1">
      <c r="A322" s="35"/>
      <c r="B322" s="186"/>
      <c r="C322" s="201" t="s">
        <v>486</v>
      </c>
      <c r="D322" s="201" t="s">
        <v>155</v>
      </c>
      <c r="E322" s="202" t="s">
        <v>1018</v>
      </c>
      <c r="F322" s="203" t="s">
        <v>1019</v>
      </c>
      <c r="G322" s="204" t="s">
        <v>153</v>
      </c>
      <c r="H322" s="205">
        <v>3</v>
      </c>
      <c r="I322" s="206"/>
      <c r="J322" s="207">
        <f>ROUND(I322*H322,2)</f>
        <v>0</v>
      </c>
      <c r="K322" s="208"/>
      <c r="L322" s="209"/>
      <c r="M322" s="210" t="s">
        <v>1</v>
      </c>
      <c r="N322" s="211" t="s">
        <v>42</v>
      </c>
      <c r="O322" s="79"/>
      <c r="P322" s="197">
        <f>O322*H322</f>
        <v>0</v>
      </c>
      <c r="Q322" s="197">
        <v>0</v>
      </c>
      <c r="R322" s="197">
        <f>Q322*H322</f>
        <v>0</v>
      </c>
      <c r="S322" s="197">
        <v>0</v>
      </c>
      <c r="T322" s="198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199" t="s">
        <v>170</v>
      </c>
      <c r="AT322" s="199" t="s">
        <v>155</v>
      </c>
      <c r="AU322" s="199" t="s">
        <v>89</v>
      </c>
      <c r="AY322" s="16" t="s">
        <v>148</v>
      </c>
      <c r="BE322" s="200">
        <f>IF(N322="základná",J322,0)</f>
        <v>0</v>
      </c>
      <c r="BF322" s="200">
        <f>IF(N322="znížená",J322,0)</f>
        <v>0</v>
      </c>
      <c r="BG322" s="200">
        <f>IF(N322="zákl. prenesená",J322,0)</f>
        <v>0</v>
      </c>
      <c r="BH322" s="200">
        <f>IF(N322="zníž. prenesená",J322,0)</f>
        <v>0</v>
      </c>
      <c r="BI322" s="200">
        <f>IF(N322="nulová",J322,0)</f>
        <v>0</v>
      </c>
      <c r="BJ322" s="16" t="s">
        <v>89</v>
      </c>
      <c r="BK322" s="200">
        <f>ROUND(I322*H322,2)</f>
        <v>0</v>
      </c>
      <c r="BL322" s="16" t="s">
        <v>166</v>
      </c>
      <c r="BM322" s="199" t="s">
        <v>1020</v>
      </c>
    </row>
    <row r="323" s="2" customFormat="1" ht="16.5" customHeight="1">
      <c r="A323" s="35"/>
      <c r="B323" s="186"/>
      <c r="C323" s="187" t="s">
        <v>1021</v>
      </c>
      <c r="D323" s="187" t="s">
        <v>150</v>
      </c>
      <c r="E323" s="188" t="s">
        <v>1022</v>
      </c>
      <c r="F323" s="189" t="s">
        <v>1023</v>
      </c>
      <c r="G323" s="190" t="s">
        <v>153</v>
      </c>
      <c r="H323" s="191">
        <v>1</v>
      </c>
      <c r="I323" s="192"/>
      <c r="J323" s="193">
        <f>ROUND(I323*H323,2)</f>
        <v>0</v>
      </c>
      <c r="K323" s="194"/>
      <c r="L323" s="36"/>
      <c r="M323" s="195" t="s">
        <v>1</v>
      </c>
      <c r="N323" s="196" t="s">
        <v>42</v>
      </c>
      <c r="O323" s="79"/>
      <c r="P323" s="197">
        <f>O323*H323</f>
        <v>0</v>
      </c>
      <c r="Q323" s="197">
        <v>0</v>
      </c>
      <c r="R323" s="197">
        <f>Q323*H323</f>
        <v>0</v>
      </c>
      <c r="S323" s="197">
        <v>0</v>
      </c>
      <c r="T323" s="198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99" t="s">
        <v>166</v>
      </c>
      <c r="AT323" s="199" t="s">
        <v>150</v>
      </c>
      <c r="AU323" s="199" t="s">
        <v>89</v>
      </c>
      <c r="AY323" s="16" t="s">
        <v>148</v>
      </c>
      <c r="BE323" s="200">
        <f>IF(N323="základná",J323,0)</f>
        <v>0</v>
      </c>
      <c r="BF323" s="200">
        <f>IF(N323="znížená",J323,0)</f>
        <v>0</v>
      </c>
      <c r="BG323" s="200">
        <f>IF(N323="zákl. prenesená",J323,0)</f>
        <v>0</v>
      </c>
      <c r="BH323" s="200">
        <f>IF(N323="zníž. prenesená",J323,0)</f>
        <v>0</v>
      </c>
      <c r="BI323" s="200">
        <f>IF(N323="nulová",J323,0)</f>
        <v>0</v>
      </c>
      <c r="BJ323" s="16" t="s">
        <v>89</v>
      </c>
      <c r="BK323" s="200">
        <f>ROUND(I323*H323,2)</f>
        <v>0</v>
      </c>
      <c r="BL323" s="16" t="s">
        <v>166</v>
      </c>
      <c r="BM323" s="199" t="s">
        <v>1024</v>
      </c>
    </row>
    <row r="324" s="2" customFormat="1" ht="24.15" customHeight="1">
      <c r="A324" s="35"/>
      <c r="B324" s="186"/>
      <c r="C324" s="201" t="s">
        <v>489</v>
      </c>
      <c r="D324" s="201" t="s">
        <v>155</v>
      </c>
      <c r="E324" s="202" t="s">
        <v>1025</v>
      </c>
      <c r="F324" s="203" t="s">
        <v>1026</v>
      </c>
      <c r="G324" s="204" t="s">
        <v>153</v>
      </c>
      <c r="H324" s="205">
        <v>1</v>
      </c>
      <c r="I324" s="206"/>
      <c r="J324" s="207">
        <f>ROUND(I324*H324,2)</f>
        <v>0</v>
      </c>
      <c r="K324" s="208"/>
      <c r="L324" s="209"/>
      <c r="M324" s="210" t="s">
        <v>1</v>
      </c>
      <c r="N324" s="211" t="s">
        <v>42</v>
      </c>
      <c r="O324" s="79"/>
      <c r="P324" s="197">
        <f>O324*H324</f>
        <v>0</v>
      </c>
      <c r="Q324" s="197">
        <v>0</v>
      </c>
      <c r="R324" s="197">
        <f>Q324*H324</f>
        <v>0</v>
      </c>
      <c r="S324" s="197">
        <v>0</v>
      </c>
      <c r="T324" s="198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199" t="s">
        <v>170</v>
      </c>
      <c r="AT324" s="199" t="s">
        <v>155</v>
      </c>
      <c r="AU324" s="199" t="s">
        <v>89</v>
      </c>
      <c r="AY324" s="16" t="s">
        <v>148</v>
      </c>
      <c r="BE324" s="200">
        <f>IF(N324="základná",J324,0)</f>
        <v>0</v>
      </c>
      <c r="BF324" s="200">
        <f>IF(N324="znížená",J324,0)</f>
        <v>0</v>
      </c>
      <c r="BG324" s="200">
        <f>IF(N324="zákl. prenesená",J324,0)</f>
        <v>0</v>
      </c>
      <c r="BH324" s="200">
        <f>IF(N324="zníž. prenesená",J324,0)</f>
        <v>0</v>
      </c>
      <c r="BI324" s="200">
        <f>IF(N324="nulová",J324,0)</f>
        <v>0</v>
      </c>
      <c r="BJ324" s="16" t="s">
        <v>89</v>
      </c>
      <c r="BK324" s="200">
        <f>ROUND(I324*H324,2)</f>
        <v>0</v>
      </c>
      <c r="BL324" s="16" t="s">
        <v>166</v>
      </c>
      <c r="BM324" s="199" t="s">
        <v>1027</v>
      </c>
    </row>
    <row r="325" s="2" customFormat="1" ht="16.5" customHeight="1">
      <c r="A325" s="35"/>
      <c r="B325" s="186"/>
      <c r="C325" s="187" t="s">
        <v>1028</v>
      </c>
      <c r="D325" s="187" t="s">
        <v>150</v>
      </c>
      <c r="E325" s="188" t="s">
        <v>1029</v>
      </c>
      <c r="F325" s="189" t="s">
        <v>1030</v>
      </c>
      <c r="G325" s="190" t="s">
        <v>153</v>
      </c>
      <c r="H325" s="191">
        <v>2</v>
      </c>
      <c r="I325" s="192"/>
      <c r="J325" s="193">
        <f>ROUND(I325*H325,2)</f>
        <v>0</v>
      </c>
      <c r="K325" s="194"/>
      <c r="L325" s="36"/>
      <c r="M325" s="195" t="s">
        <v>1</v>
      </c>
      <c r="N325" s="196" t="s">
        <v>42</v>
      </c>
      <c r="O325" s="79"/>
      <c r="P325" s="197">
        <f>O325*H325</f>
        <v>0</v>
      </c>
      <c r="Q325" s="197">
        <v>0</v>
      </c>
      <c r="R325" s="197">
        <f>Q325*H325</f>
        <v>0</v>
      </c>
      <c r="S325" s="197">
        <v>0</v>
      </c>
      <c r="T325" s="198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99" t="s">
        <v>166</v>
      </c>
      <c r="AT325" s="199" t="s">
        <v>150</v>
      </c>
      <c r="AU325" s="199" t="s">
        <v>89</v>
      </c>
      <c r="AY325" s="16" t="s">
        <v>148</v>
      </c>
      <c r="BE325" s="200">
        <f>IF(N325="základná",J325,0)</f>
        <v>0</v>
      </c>
      <c r="BF325" s="200">
        <f>IF(N325="znížená",J325,0)</f>
        <v>0</v>
      </c>
      <c r="BG325" s="200">
        <f>IF(N325="zákl. prenesená",J325,0)</f>
        <v>0</v>
      </c>
      <c r="BH325" s="200">
        <f>IF(N325="zníž. prenesená",J325,0)</f>
        <v>0</v>
      </c>
      <c r="BI325" s="200">
        <f>IF(N325="nulová",J325,0)</f>
        <v>0</v>
      </c>
      <c r="BJ325" s="16" t="s">
        <v>89</v>
      </c>
      <c r="BK325" s="200">
        <f>ROUND(I325*H325,2)</f>
        <v>0</v>
      </c>
      <c r="BL325" s="16" t="s">
        <v>166</v>
      </c>
      <c r="BM325" s="199" t="s">
        <v>1031</v>
      </c>
    </row>
    <row r="326" s="2" customFormat="1" ht="16.5" customHeight="1">
      <c r="A326" s="35"/>
      <c r="B326" s="186"/>
      <c r="C326" s="201" t="s">
        <v>493</v>
      </c>
      <c r="D326" s="201" t="s">
        <v>155</v>
      </c>
      <c r="E326" s="202" t="s">
        <v>1032</v>
      </c>
      <c r="F326" s="203" t="s">
        <v>1033</v>
      </c>
      <c r="G326" s="204" t="s">
        <v>153</v>
      </c>
      <c r="H326" s="205">
        <v>2</v>
      </c>
      <c r="I326" s="206"/>
      <c r="J326" s="207">
        <f>ROUND(I326*H326,2)</f>
        <v>0</v>
      </c>
      <c r="K326" s="208"/>
      <c r="L326" s="209"/>
      <c r="M326" s="210" t="s">
        <v>1</v>
      </c>
      <c r="N326" s="211" t="s">
        <v>42</v>
      </c>
      <c r="O326" s="79"/>
      <c r="P326" s="197">
        <f>O326*H326</f>
        <v>0</v>
      </c>
      <c r="Q326" s="197">
        <v>0</v>
      </c>
      <c r="R326" s="197">
        <f>Q326*H326</f>
        <v>0</v>
      </c>
      <c r="S326" s="197">
        <v>0</v>
      </c>
      <c r="T326" s="198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99" t="s">
        <v>170</v>
      </c>
      <c r="AT326" s="199" t="s">
        <v>155</v>
      </c>
      <c r="AU326" s="199" t="s">
        <v>89</v>
      </c>
      <c r="AY326" s="16" t="s">
        <v>148</v>
      </c>
      <c r="BE326" s="200">
        <f>IF(N326="základná",J326,0)</f>
        <v>0</v>
      </c>
      <c r="BF326" s="200">
        <f>IF(N326="znížená",J326,0)</f>
        <v>0</v>
      </c>
      <c r="BG326" s="200">
        <f>IF(N326="zákl. prenesená",J326,0)</f>
        <v>0</v>
      </c>
      <c r="BH326" s="200">
        <f>IF(N326="zníž. prenesená",J326,0)</f>
        <v>0</v>
      </c>
      <c r="BI326" s="200">
        <f>IF(N326="nulová",J326,0)</f>
        <v>0</v>
      </c>
      <c r="BJ326" s="16" t="s">
        <v>89</v>
      </c>
      <c r="BK326" s="200">
        <f>ROUND(I326*H326,2)</f>
        <v>0</v>
      </c>
      <c r="BL326" s="16" t="s">
        <v>166</v>
      </c>
      <c r="BM326" s="199" t="s">
        <v>1034</v>
      </c>
    </row>
    <row r="327" s="2" customFormat="1" ht="24.15" customHeight="1">
      <c r="A327" s="35"/>
      <c r="B327" s="186"/>
      <c r="C327" s="187" t="s">
        <v>1035</v>
      </c>
      <c r="D327" s="187" t="s">
        <v>150</v>
      </c>
      <c r="E327" s="188" t="s">
        <v>1036</v>
      </c>
      <c r="F327" s="189" t="s">
        <v>1037</v>
      </c>
      <c r="G327" s="190" t="s">
        <v>153</v>
      </c>
      <c r="H327" s="191">
        <v>13</v>
      </c>
      <c r="I327" s="192"/>
      <c r="J327" s="193">
        <f>ROUND(I327*H327,2)</f>
        <v>0</v>
      </c>
      <c r="K327" s="194"/>
      <c r="L327" s="36"/>
      <c r="M327" s="195" t="s">
        <v>1</v>
      </c>
      <c r="N327" s="196" t="s">
        <v>42</v>
      </c>
      <c r="O327" s="79"/>
      <c r="P327" s="197">
        <f>O327*H327</f>
        <v>0</v>
      </c>
      <c r="Q327" s="197">
        <v>0</v>
      </c>
      <c r="R327" s="197">
        <f>Q327*H327</f>
        <v>0</v>
      </c>
      <c r="S327" s="197">
        <v>0</v>
      </c>
      <c r="T327" s="198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99" t="s">
        <v>166</v>
      </c>
      <c r="AT327" s="199" t="s">
        <v>150</v>
      </c>
      <c r="AU327" s="199" t="s">
        <v>89</v>
      </c>
      <c r="AY327" s="16" t="s">
        <v>148</v>
      </c>
      <c r="BE327" s="200">
        <f>IF(N327="základná",J327,0)</f>
        <v>0</v>
      </c>
      <c r="BF327" s="200">
        <f>IF(N327="znížená",J327,0)</f>
        <v>0</v>
      </c>
      <c r="BG327" s="200">
        <f>IF(N327="zákl. prenesená",J327,0)</f>
        <v>0</v>
      </c>
      <c r="BH327" s="200">
        <f>IF(N327="zníž. prenesená",J327,0)</f>
        <v>0</v>
      </c>
      <c r="BI327" s="200">
        <f>IF(N327="nulová",J327,0)</f>
        <v>0</v>
      </c>
      <c r="BJ327" s="16" t="s">
        <v>89</v>
      </c>
      <c r="BK327" s="200">
        <f>ROUND(I327*H327,2)</f>
        <v>0</v>
      </c>
      <c r="BL327" s="16" t="s">
        <v>166</v>
      </c>
      <c r="BM327" s="199" t="s">
        <v>1038</v>
      </c>
    </row>
    <row r="328" s="2" customFormat="1" ht="24.15" customHeight="1">
      <c r="A328" s="35"/>
      <c r="B328" s="186"/>
      <c r="C328" s="187" t="s">
        <v>496</v>
      </c>
      <c r="D328" s="187" t="s">
        <v>150</v>
      </c>
      <c r="E328" s="188" t="s">
        <v>1039</v>
      </c>
      <c r="F328" s="189" t="s">
        <v>1040</v>
      </c>
      <c r="G328" s="190" t="s">
        <v>153</v>
      </c>
      <c r="H328" s="191">
        <v>3</v>
      </c>
      <c r="I328" s="192"/>
      <c r="J328" s="193">
        <f>ROUND(I328*H328,2)</f>
        <v>0</v>
      </c>
      <c r="K328" s="194"/>
      <c r="L328" s="36"/>
      <c r="M328" s="195" t="s">
        <v>1</v>
      </c>
      <c r="N328" s="196" t="s">
        <v>42</v>
      </c>
      <c r="O328" s="79"/>
      <c r="P328" s="197">
        <f>O328*H328</f>
        <v>0</v>
      </c>
      <c r="Q328" s="197">
        <v>0</v>
      </c>
      <c r="R328" s="197">
        <f>Q328*H328</f>
        <v>0</v>
      </c>
      <c r="S328" s="197">
        <v>0</v>
      </c>
      <c r="T328" s="198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199" t="s">
        <v>166</v>
      </c>
      <c r="AT328" s="199" t="s">
        <v>150</v>
      </c>
      <c r="AU328" s="199" t="s">
        <v>89</v>
      </c>
      <c r="AY328" s="16" t="s">
        <v>148</v>
      </c>
      <c r="BE328" s="200">
        <f>IF(N328="základná",J328,0)</f>
        <v>0</v>
      </c>
      <c r="BF328" s="200">
        <f>IF(N328="znížená",J328,0)</f>
        <v>0</v>
      </c>
      <c r="BG328" s="200">
        <f>IF(N328="zákl. prenesená",J328,0)</f>
        <v>0</v>
      </c>
      <c r="BH328" s="200">
        <f>IF(N328="zníž. prenesená",J328,0)</f>
        <v>0</v>
      </c>
      <c r="BI328" s="200">
        <f>IF(N328="nulová",J328,0)</f>
        <v>0</v>
      </c>
      <c r="BJ328" s="16" t="s">
        <v>89</v>
      </c>
      <c r="BK328" s="200">
        <f>ROUND(I328*H328,2)</f>
        <v>0</v>
      </c>
      <c r="BL328" s="16" t="s">
        <v>166</v>
      </c>
      <c r="BM328" s="199" t="s">
        <v>1041</v>
      </c>
    </row>
    <row r="329" s="2" customFormat="1" ht="21.75" customHeight="1">
      <c r="A329" s="35"/>
      <c r="B329" s="186"/>
      <c r="C329" s="187" t="s">
        <v>1042</v>
      </c>
      <c r="D329" s="187" t="s">
        <v>150</v>
      </c>
      <c r="E329" s="188" t="s">
        <v>1043</v>
      </c>
      <c r="F329" s="189" t="s">
        <v>1044</v>
      </c>
      <c r="G329" s="190" t="s">
        <v>153</v>
      </c>
      <c r="H329" s="191">
        <v>1</v>
      </c>
      <c r="I329" s="192"/>
      <c r="J329" s="193">
        <f>ROUND(I329*H329,2)</f>
        <v>0</v>
      </c>
      <c r="K329" s="194"/>
      <c r="L329" s="36"/>
      <c r="M329" s="195" t="s">
        <v>1</v>
      </c>
      <c r="N329" s="196" t="s">
        <v>42</v>
      </c>
      <c r="O329" s="79"/>
      <c r="P329" s="197">
        <f>O329*H329</f>
        <v>0</v>
      </c>
      <c r="Q329" s="197">
        <v>0</v>
      </c>
      <c r="R329" s="197">
        <f>Q329*H329</f>
        <v>0</v>
      </c>
      <c r="S329" s="197">
        <v>0</v>
      </c>
      <c r="T329" s="198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199" t="s">
        <v>166</v>
      </c>
      <c r="AT329" s="199" t="s">
        <v>150</v>
      </c>
      <c r="AU329" s="199" t="s">
        <v>89</v>
      </c>
      <c r="AY329" s="16" t="s">
        <v>148</v>
      </c>
      <c r="BE329" s="200">
        <f>IF(N329="základná",J329,0)</f>
        <v>0</v>
      </c>
      <c r="BF329" s="200">
        <f>IF(N329="znížená",J329,0)</f>
        <v>0</v>
      </c>
      <c r="BG329" s="200">
        <f>IF(N329="zákl. prenesená",J329,0)</f>
        <v>0</v>
      </c>
      <c r="BH329" s="200">
        <f>IF(N329="zníž. prenesená",J329,0)</f>
        <v>0</v>
      </c>
      <c r="BI329" s="200">
        <f>IF(N329="nulová",J329,0)</f>
        <v>0</v>
      </c>
      <c r="BJ329" s="16" t="s">
        <v>89</v>
      </c>
      <c r="BK329" s="200">
        <f>ROUND(I329*H329,2)</f>
        <v>0</v>
      </c>
      <c r="BL329" s="16" t="s">
        <v>166</v>
      </c>
      <c r="BM329" s="199" t="s">
        <v>1045</v>
      </c>
    </row>
    <row r="330" s="2" customFormat="1" ht="21.75" customHeight="1">
      <c r="A330" s="35"/>
      <c r="B330" s="186"/>
      <c r="C330" s="187" t="s">
        <v>500</v>
      </c>
      <c r="D330" s="187" t="s">
        <v>150</v>
      </c>
      <c r="E330" s="188" t="s">
        <v>1046</v>
      </c>
      <c r="F330" s="189" t="s">
        <v>1047</v>
      </c>
      <c r="G330" s="190" t="s">
        <v>153</v>
      </c>
      <c r="H330" s="191">
        <v>2</v>
      </c>
      <c r="I330" s="192"/>
      <c r="J330" s="193">
        <f>ROUND(I330*H330,2)</f>
        <v>0</v>
      </c>
      <c r="K330" s="194"/>
      <c r="L330" s="36"/>
      <c r="M330" s="195" t="s">
        <v>1</v>
      </c>
      <c r="N330" s="196" t="s">
        <v>42</v>
      </c>
      <c r="O330" s="79"/>
      <c r="P330" s="197">
        <f>O330*H330</f>
        <v>0</v>
      </c>
      <c r="Q330" s="197">
        <v>0</v>
      </c>
      <c r="R330" s="197">
        <f>Q330*H330</f>
        <v>0</v>
      </c>
      <c r="S330" s="197">
        <v>0</v>
      </c>
      <c r="T330" s="198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99" t="s">
        <v>166</v>
      </c>
      <c r="AT330" s="199" t="s">
        <v>150</v>
      </c>
      <c r="AU330" s="199" t="s">
        <v>89</v>
      </c>
      <c r="AY330" s="16" t="s">
        <v>148</v>
      </c>
      <c r="BE330" s="200">
        <f>IF(N330="základná",J330,0)</f>
        <v>0</v>
      </c>
      <c r="BF330" s="200">
        <f>IF(N330="znížená",J330,0)</f>
        <v>0</v>
      </c>
      <c r="BG330" s="200">
        <f>IF(N330="zákl. prenesená",J330,0)</f>
        <v>0</v>
      </c>
      <c r="BH330" s="200">
        <f>IF(N330="zníž. prenesená",J330,0)</f>
        <v>0</v>
      </c>
      <c r="BI330" s="200">
        <f>IF(N330="nulová",J330,0)</f>
        <v>0</v>
      </c>
      <c r="BJ330" s="16" t="s">
        <v>89</v>
      </c>
      <c r="BK330" s="200">
        <f>ROUND(I330*H330,2)</f>
        <v>0</v>
      </c>
      <c r="BL330" s="16" t="s">
        <v>166</v>
      </c>
      <c r="BM330" s="199" t="s">
        <v>1048</v>
      </c>
    </row>
    <row r="331" s="2" customFormat="1" ht="21.75" customHeight="1">
      <c r="A331" s="35"/>
      <c r="B331" s="186"/>
      <c r="C331" s="187" t="s">
        <v>1049</v>
      </c>
      <c r="D331" s="187" t="s">
        <v>150</v>
      </c>
      <c r="E331" s="188" t="s">
        <v>1050</v>
      </c>
      <c r="F331" s="189" t="s">
        <v>1051</v>
      </c>
      <c r="G331" s="190" t="s">
        <v>153</v>
      </c>
      <c r="H331" s="191">
        <v>1</v>
      </c>
      <c r="I331" s="192"/>
      <c r="J331" s="193">
        <f>ROUND(I331*H331,2)</f>
        <v>0</v>
      </c>
      <c r="K331" s="194"/>
      <c r="L331" s="36"/>
      <c r="M331" s="195" t="s">
        <v>1</v>
      </c>
      <c r="N331" s="196" t="s">
        <v>42</v>
      </c>
      <c r="O331" s="79"/>
      <c r="P331" s="197">
        <f>O331*H331</f>
        <v>0</v>
      </c>
      <c r="Q331" s="197">
        <v>0</v>
      </c>
      <c r="R331" s="197">
        <f>Q331*H331</f>
        <v>0</v>
      </c>
      <c r="S331" s="197">
        <v>0</v>
      </c>
      <c r="T331" s="198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99" t="s">
        <v>166</v>
      </c>
      <c r="AT331" s="199" t="s">
        <v>150</v>
      </c>
      <c r="AU331" s="199" t="s">
        <v>89</v>
      </c>
      <c r="AY331" s="16" t="s">
        <v>148</v>
      </c>
      <c r="BE331" s="200">
        <f>IF(N331="základná",J331,0)</f>
        <v>0</v>
      </c>
      <c r="BF331" s="200">
        <f>IF(N331="znížená",J331,0)</f>
        <v>0</v>
      </c>
      <c r="BG331" s="200">
        <f>IF(N331="zákl. prenesená",J331,0)</f>
        <v>0</v>
      </c>
      <c r="BH331" s="200">
        <f>IF(N331="zníž. prenesená",J331,0)</f>
        <v>0</v>
      </c>
      <c r="BI331" s="200">
        <f>IF(N331="nulová",J331,0)</f>
        <v>0</v>
      </c>
      <c r="BJ331" s="16" t="s">
        <v>89</v>
      </c>
      <c r="BK331" s="200">
        <f>ROUND(I331*H331,2)</f>
        <v>0</v>
      </c>
      <c r="BL331" s="16" t="s">
        <v>166</v>
      </c>
      <c r="BM331" s="199" t="s">
        <v>1052</v>
      </c>
    </row>
    <row r="332" s="2" customFormat="1" ht="16.5" customHeight="1">
      <c r="A332" s="35"/>
      <c r="B332" s="186"/>
      <c r="C332" s="187" t="s">
        <v>503</v>
      </c>
      <c r="D332" s="187" t="s">
        <v>150</v>
      </c>
      <c r="E332" s="188" t="s">
        <v>1053</v>
      </c>
      <c r="F332" s="189" t="s">
        <v>1054</v>
      </c>
      <c r="G332" s="190" t="s">
        <v>153</v>
      </c>
      <c r="H332" s="191">
        <v>1</v>
      </c>
      <c r="I332" s="192"/>
      <c r="J332" s="193">
        <f>ROUND(I332*H332,2)</f>
        <v>0</v>
      </c>
      <c r="K332" s="194"/>
      <c r="L332" s="36"/>
      <c r="M332" s="195" t="s">
        <v>1</v>
      </c>
      <c r="N332" s="196" t="s">
        <v>42</v>
      </c>
      <c r="O332" s="79"/>
      <c r="P332" s="197">
        <f>O332*H332</f>
        <v>0</v>
      </c>
      <c r="Q332" s="197">
        <v>0</v>
      </c>
      <c r="R332" s="197">
        <f>Q332*H332</f>
        <v>0</v>
      </c>
      <c r="S332" s="197">
        <v>0</v>
      </c>
      <c r="T332" s="198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199" t="s">
        <v>166</v>
      </c>
      <c r="AT332" s="199" t="s">
        <v>150</v>
      </c>
      <c r="AU332" s="199" t="s">
        <v>89</v>
      </c>
      <c r="AY332" s="16" t="s">
        <v>148</v>
      </c>
      <c r="BE332" s="200">
        <f>IF(N332="základná",J332,0)</f>
        <v>0</v>
      </c>
      <c r="BF332" s="200">
        <f>IF(N332="znížená",J332,0)</f>
        <v>0</v>
      </c>
      <c r="BG332" s="200">
        <f>IF(N332="zákl. prenesená",J332,0)</f>
        <v>0</v>
      </c>
      <c r="BH332" s="200">
        <f>IF(N332="zníž. prenesená",J332,0)</f>
        <v>0</v>
      </c>
      <c r="BI332" s="200">
        <f>IF(N332="nulová",J332,0)</f>
        <v>0</v>
      </c>
      <c r="BJ332" s="16" t="s">
        <v>89</v>
      </c>
      <c r="BK332" s="200">
        <f>ROUND(I332*H332,2)</f>
        <v>0</v>
      </c>
      <c r="BL332" s="16" t="s">
        <v>166</v>
      </c>
      <c r="BM332" s="199" t="s">
        <v>1055</v>
      </c>
    </row>
    <row r="333" s="2" customFormat="1" ht="24.15" customHeight="1">
      <c r="A333" s="35"/>
      <c r="B333" s="186"/>
      <c r="C333" s="201" t="s">
        <v>1056</v>
      </c>
      <c r="D333" s="201" t="s">
        <v>155</v>
      </c>
      <c r="E333" s="202" t="s">
        <v>1057</v>
      </c>
      <c r="F333" s="203" t="s">
        <v>1058</v>
      </c>
      <c r="G333" s="204" t="s">
        <v>153</v>
      </c>
      <c r="H333" s="205">
        <v>1</v>
      </c>
      <c r="I333" s="206"/>
      <c r="J333" s="207">
        <f>ROUND(I333*H333,2)</f>
        <v>0</v>
      </c>
      <c r="K333" s="208"/>
      <c r="L333" s="209"/>
      <c r="M333" s="210" t="s">
        <v>1</v>
      </c>
      <c r="N333" s="211" t="s">
        <v>42</v>
      </c>
      <c r="O333" s="79"/>
      <c r="P333" s="197">
        <f>O333*H333</f>
        <v>0</v>
      </c>
      <c r="Q333" s="197">
        <v>0</v>
      </c>
      <c r="R333" s="197">
        <f>Q333*H333</f>
        <v>0</v>
      </c>
      <c r="S333" s="197">
        <v>0</v>
      </c>
      <c r="T333" s="198">
        <f>S333*H333</f>
        <v>0</v>
      </c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R333" s="199" t="s">
        <v>170</v>
      </c>
      <c r="AT333" s="199" t="s">
        <v>155</v>
      </c>
      <c r="AU333" s="199" t="s">
        <v>89</v>
      </c>
      <c r="AY333" s="16" t="s">
        <v>148</v>
      </c>
      <c r="BE333" s="200">
        <f>IF(N333="základná",J333,0)</f>
        <v>0</v>
      </c>
      <c r="BF333" s="200">
        <f>IF(N333="znížená",J333,0)</f>
        <v>0</v>
      </c>
      <c r="BG333" s="200">
        <f>IF(N333="zákl. prenesená",J333,0)</f>
        <v>0</v>
      </c>
      <c r="BH333" s="200">
        <f>IF(N333="zníž. prenesená",J333,0)</f>
        <v>0</v>
      </c>
      <c r="BI333" s="200">
        <f>IF(N333="nulová",J333,0)</f>
        <v>0</v>
      </c>
      <c r="BJ333" s="16" t="s">
        <v>89</v>
      </c>
      <c r="BK333" s="200">
        <f>ROUND(I333*H333,2)</f>
        <v>0</v>
      </c>
      <c r="BL333" s="16" t="s">
        <v>166</v>
      </c>
      <c r="BM333" s="199" t="s">
        <v>1059</v>
      </c>
    </row>
    <row r="334" s="2" customFormat="1" ht="16.5" customHeight="1">
      <c r="A334" s="35"/>
      <c r="B334" s="186"/>
      <c r="C334" s="187" t="s">
        <v>507</v>
      </c>
      <c r="D334" s="187" t="s">
        <v>150</v>
      </c>
      <c r="E334" s="188" t="s">
        <v>1060</v>
      </c>
      <c r="F334" s="189" t="s">
        <v>1061</v>
      </c>
      <c r="G334" s="190" t="s">
        <v>153</v>
      </c>
      <c r="H334" s="191">
        <v>1</v>
      </c>
      <c r="I334" s="192"/>
      <c r="J334" s="193">
        <f>ROUND(I334*H334,2)</f>
        <v>0</v>
      </c>
      <c r="K334" s="194"/>
      <c r="L334" s="36"/>
      <c r="M334" s="195" t="s">
        <v>1</v>
      </c>
      <c r="N334" s="196" t="s">
        <v>42</v>
      </c>
      <c r="O334" s="79"/>
      <c r="P334" s="197">
        <f>O334*H334</f>
        <v>0</v>
      </c>
      <c r="Q334" s="197">
        <v>0</v>
      </c>
      <c r="R334" s="197">
        <f>Q334*H334</f>
        <v>0</v>
      </c>
      <c r="S334" s="197">
        <v>0</v>
      </c>
      <c r="T334" s="198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199" t="s">
        <v>166</v>
      </c>
      <c r="AT334" s="199" t="s">
        <v>150</v>
      </c>
      <c r="AU334" s="199" t="s">
        <v>89</v>
      </c>
      <c r="AY334" s="16" t="s">
        <v>148</v>
      </c>
      <c r="BE334" s="200">
        <f>IF(N334="základná",J334,0)</f>
        <v>0</v>
      </c>
      <c r="BF334" s="200">
        <f>IF(N334="znížená",J334,0)</f>
        <v>0</v>
      </c>
      <c r="BG334" s="200">
        <f>IF(N334="zákl. prenesená",J334,0)</f>
        <v>0</v>
      </c>
      <c r="BH334" s="200">
        <f>IF(N334="zníž. prenesená",J334,0)</f>
        <v>0</v>
      </c>
      <c r="BI334" s="200">
        <f>IF(N334="nulová",J334,0)</f>
        <v>0</v>
      </c>
      <c r="BJ334" s="16" t="s">
        <v>89</v>
      </c>
      <c r="BK334" s="200">
        <f>ROUND(I334*H334,2)</f>
        <v>0</v>
      </c>
      <c r="BL334" s="16" t="s">
        <v>166</v>
      </c>
      <c r="BM334" s="199" t="s">
        <v>1062</v>
      </c>
    </row>
    <row r="335" s="2" customFormat="1" ht="16.5" customHeight="1">
      <c r="A335" s="35"/>
      <c r="B335" s="186"/>
      <c r="C335" s="201" t="s">
        <v>1063</v>
      </c>
      <c r="D335" s="201" t="s">
        <v>155</v>
      </c>
      <c r="E335" s="202" t="s">
        <v>1064</v>
      </c>
      <c r="F335" s="203" t="s">
        <v>1065</v>
      </c>
      <c r="G335" s="204" t="s">
        <v>153</v>
      </c>
      <c r="H335" s="205">
        <v>1</v>
      </c>
      <c r="I335" s="206"/>
      <c r="J335" s="207">
        <f>ROUND(I335*H335,2)</f>
        <v>0</v>
      </c>
      <c r="K335" s="208"/>
      <c r="L335" s="209"/>
      <c r="M335" s="210" t="s">
        <v>1</v>
      </c>
      <c r="N335" s="211" t="s">
        <v>42</v>
      </c>
      <c r="O335" s="79"/>
      <c r="P335" s="197">
        <f>O335*H335</f>
        <v>0</v>
      </c>
      <c r="Q335" s="197">
        <v>0</v>
      </c>
      <c r="R335" s="197">
        <f>Q335*H335</f>
        <v>0</v>
      </c>
      <c r="S335" s="197">
        <v>0</v>
      </c>
      <c r="T335" s="198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99" t="s">
        <v>170</v>
      </c>
      <c r="AT335" s="199" t="s">
        <v>155</v>
      </c>
      <c r="AU335" s="199" t="s">
        <v>89</v>
      </c>
      <c r="AY335" s="16" t="s">
        <v>148</v>
      </c>
      <c r="BE335" s="200">
        <f>IF(N335="základná",J335,0)</f>
        <v>0</v>
      </c>
      <c r="BF335" s="200">
        <f>IF(N335="znížená",J335,0)</f>
        <v>0</v>
      </c>
      <c r="BG335" s="200">
        <f>IF(N335="zákl. prenesená",J335,0)</f>
        <v>0</v>
      </c>
      <c r="BH335" s="200">
        <f>IF(N335="zníž. prenesená",J335,0)</f>
        <v>0</v>
      </c>
      <c r="BI335" s="200">
        <f>IF(N335="nulová",J335,0)</f>
        <v>0</v>
      </c>
      <c r="BJ335" s="16" t="s">
        <v>89</v>
      </c>
      <c r="BK335" s="200">
        <f>ROUND(I335*H335,2)</f>
        <v>0</v>
      </c>
      <c r="BL335" s="16" t="s">
        <v>166</v>
      </c>
      <c r="BM335" s="199" t="s">
        <v>1066</v>
      </c>
    </row>
    <row r="336" s="2" customFormat="1" ht="16.5" customHeight="1">
      <c r="A336" s="35"/>
      <c r="B336" s="186"/>
      <c r="C336" s="187" t="s">
        <v>715</v>
      </c>
      <c r="D336" s="187" t="s">
        <v>150</v>
      </c>
      <c r="E336" s="188" t="s">
        <v>1067</v>
      </c>
      <c r="F336" s="189" t="s">
        <v>1068</v>
      </c>
      <c r="G336" s="190" t="s">
        <v>153</v>
      </c>
      <c r="H336" s="191">
        <v>2</v>
      </c>
      <c r="I336" s="192"/>
      <c r="J336" s="193">
        <f>ROUND(I336*H336,2)</f>
        <v>0</v>
      </c>
      <c r="K336" s="194"/>
      <c r="L336" s="36"/>
      <c r="M336" s="195" t="s">
        <v>1</v>
      </c>
      <c r="N336" s="196" t="s">
        <v>42</v>
      </c>
      <c r="O336" s="79"/>
      <c r="P336" s="197">
        <f>O336*H336</f>
        <v>0</v>
      </c>
      <c r="Q336" s="197">
        <v>0</v>
      </c>
      <c r="R336" s="197">
        <f>Q336*H336</f>
        <v>0</v>
      </c>
      <c r="S336" s="197">
        <v>0</v>
      </c>
      <c r="T336" s="198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199" t="s">
        <v>166</v>
      </c>
      <c r="AT336" s="199" t="s">
        <v>150</v>
      </c>
      <c r="AU336" s="199" t="s">
        <v>89</v>
      </c>
      <c r="AY336" s="16" t="s">
        <v>148</v>
      </c>
      <c r="BE336" s="200">
        <f>IF(N336="základná",J336,0)</f>
        <v>0</v>
      </c>
      <c r="BF336" s="200">
        <f>IF(N336="znížená",J336,0)</f>
        <v>0</v>
      </c>
      <c r="BG336" s="200">
        <f>IF(N336="zákl. prenesená",J336,0)</f>
        <v>0</v>
      </c>
      <c r="BH336" s="200">
        <f>IF(N336="zníž. prenesená",J336,0)</f>
        <v>0</v>
      </c>
      <c r="BI336" s="200">
        <f>IF(N336="nulová",J336,0)</f>
        <v>0</v>
      </c>
      <c r="BJ336" s="16" t="s">
        <v>89</v>
      </c>
      <c r="BK336" s="200">
        <f>ROUND(I336*H336,2)</f>
        <v>0</v>
      </c>
      <c r="BL336" s="16" t="s">
        <v>166</v>
      </c>
      <c r="BM336" s="199" t="s">
        <v>1069</v>
      </c>
    </row>
    <row r="337" s="2" customFormat="1" ht="24.15" customHeight="1">
      <c r="A337" s="35"/>
      <c r="B337" s="186"/>
      <c r="C337" s="201" t="s">
        <v>1070</v>
      </c>
      <c r="D337" s="201" t="s">
        <v>155</v>
      </c>
      <c r="E337" s="202" t="s">
        <v>1071</v>
      </c>
      <c r="F337" s="203" t="s">
        <v>1072</v>
      </c>
      <c r="G337" s="204" t="s">
        <v>153</v>
      </c>
      <c r="H337" s="205">
        <v>2</v>
      </c>
      <c r="I337" s="206"/>
      <c r="J337" s="207">
        <f>ROUND(I337*H337,2)</f>
        <v>0</v>
      </c>
      <c r="K337" s="208"/>
      <c r="L337" s="209"/>
      <c r="M337" s="210" t="s">
        <v>1</v>
      </c>
      <c r="N337" s="211" t="s">
        <v>42</v>
      </c>
      <c r="O337" s="79"/>
      <c r="P337" s="197">
        <f>O337*H337</f>
        <v>0</v>
      </c>
      <c r="Q337" s="197">
        <v>0</v>
      </c>
      <c r="R337" s="197">
        <f>Q337*H337</f>
        <v>0</v>
      </c>
      <c r="S337" s="197">
        <v>0</v>
      </c>
      <c r="T337" s="198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199" t="s">
        <v>170</v>
      </c>
      <c r="AT337" s="199" t="s">
        <v>155</v>
      </c>
      <c r="AU337" s="199" t="s">
        <v>89</v>
      </c>
      <c r="AY337" s="16" t="s">
        <v>148</v>
      </c>
      <c r="BE337" s="200">
        <f>IF(N337="základná",J337,0)</f>
        <v>0</v>
      </c>
      <c r="BF337" s="200">
        <f>IF(N337="znížená",J337,0)</f>
        <v>0</v>
      </c>
      <c r="BG337" s="200">
        <f>IF(N337="zákl. prenesená",J337,0)</f>
        <v>0</v>
      </c>
      <c r="BH337" s="200">
        <f>IF(N337="zníž. prenesená",J337,0)</f>
        <v>0</v>
      </c>
      <c r="BI337" s="200">
        <f>IF(N337="nulová",J337,0)</f>
        <v>0</v>
      </c>
      <c r="BJ337" s="16" t="s">
        <v>89</v>
      </c>
      <c r="BK337" s="200">
        <f>ROUND(I337*H337,2)</f>
        <v>0</v>
      </c>
      <c r="BL337" s="16" t="s">
        <v>166</v>
      </c>
      <c r="BM337" s="199" t="s">
        <v>1073</v>
      </c>
    </row>
    <row r="338" s="2" customFormat="1" ht="16.5" customHeight="1">
      <c r="A338" s="35"/>
      <c r="B338" s="186"/>
      <c r="C338" s="187" t="s">
        <v>719</v>
      </c>
      <c r="D338" s="187" t="s">
        <v>150</v>
      </c>
      <c r="E338" s="188" t="s">
        <v>1074</v>
      </c>
      <c r="F338" s="189" t="s">
        <v>1075</v>
      </c>
      <c r="G338" s="190" t="s">
        <v>153</v>
      </c>
      <c r="H338" s="191">
        <v>1</v>
      </c>
      <c r="I338" s="192"/>
      <c r="J338" s="193">
        <f>ROUND(I338*H338,2)</f>
        <v>0</v>
      </c>
      <c r="K338" s="194"/>
      <c r="L338" s="36"/>
      <c r="M338" s="195" t="s">
        <v>1</v>
      </c>
      <c r="N338" s="196" t="s">
        <v>42</v>
      </c>
      <c r="O338" s="79"/>
      <c r="P338" s="197">
        <f>O338*H338</f>
        <v>0</v>
      </c>
      <c r="Q338" s="197">
        <v>0</v>
      </c>
      <c r="R338" s="197">
        <f>Q338*H338</f>
        <v>0</v>
      </c>
      <c r="S338" s="197">
        <v>0</v>
      </c>
      <c r="T338" s="198">
        <f>S338*H338</f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99" t="s">
        <v>166</v>
      </c>
      <c r="AT338" s="199" t="s">
        <v>150</v>
      </c>
      <c r="AU338" s="199" t="s">
        <v>89</v>
      </c>
      <c r="AY338" s="16" t="s">
        <v>148</v>
      </c>
      <c r="BE338" s="200">
        <f>IF(N338="základná",J338,0)</f>
        <v>0</v>
      </c>
      <c r="BF338" s="200">
        <f>IF(N338="znížená",J338,0)</f>
        <v>0</v>
      </c>
      <c r="BG338" s="200">
        <f>IF(N338="zákl. prenesená",J338,0)</f>
        <v>0</v>
      </c>
      <c r="BH338" s="200">
        <f>IF(N338="zníž. prenesená",J338,0)</f>
        <v>0</v>
      </c>
      <c r="BI338" s="200">
        <f>IF(N338="nulová",J338,0)</f>
        <v>0</v>
      </c>
      <c r="BJ338" s="16" t="s">
        <v>89</v>
      </c>
      <c r="BK338" s="200">
        <f>ROUND(I338*H338,2)</f>
        <v>0</v>
      </c>
      <c r="BL338" s="16" t="s">
        <v>166</v>
      </c>
      <c r="BM338" s="199" t="s">
        <v>1076</v>
      </c>
    </row>
    <row r="339" s="2" customFormat="1" ht="16.5" customHeight="1">
      <c r="A339" s="35"/>
      <c r="B339" s="186"/>
      <c r="C339" s="201" t="s">
        <v>1077</v>
      </c>
      <c r="D339" s="201" t="s">
        <v>155</v>
      </c>
      <c r="E339" s="202" t="s">
        <v>1078</v>
      </c>
      <c r="F339" s="203" t="s">
        <v>1079</v>
      </c>
      <c r="G339" s="204" t="s">
        <v>153</v>
      </c>
      <c r="H339" s="205">
        <v>1</v>
      </c>
      <c r="I339" s="206"/>
      <c r="J339" s="207">
        <f>ROUND(I339*H339,2)</f>
        <v>0</v>
      </c>
      <c r="K339" s="208"/>
      <c r="L339" s="209"/>
      <c r="M339" s="210" t="s">
        <v>1</v>
      </c>
      <c r="N339" s="211" t="s">
        <v>42</v>
      </c>
      <c r="O339" s="79"/>
      <c r="P339" s="197">
        <f>O339*H339</f>
        <v>0</v>
      </c>
      <c r="Q339" s="197">
        <v>0</v>
      </c>
      <c r="R339" s="197">
        <f>Q339*H339</f>
        <v>0</v>
      </c>
      <c r="S339" s="197">
        <v>0</v>
      </c>
      <c r="T339" s="198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199" t="s">
        <v>170</v>
      </c>
      <c r="AT339" s="199" t="s">
        <v>155</v>
      </c>
      <c r="AU339" s="199" t="s">
        <v>89</v>
      </c>
      <c r="AY339" s="16" t="s">
        <v>148</v>
      </c>
      <c r="BE339" s="200">
        <f>IF(N339="základná",J339,0)</f>
        <v>0</v>
      </c>
      <c r="BF339" s="200">
        <f>IF(N339="znížená",J339,0)</f>
        <v>0</v>
      </c>
      <c r="BG339" s="200">
        <f>IF(N339="zákl. prenesená",J339,0)</f>
        <v>0</v>
      </c>
      <c r="BH339" s="200">
        <f>IF(N339="zníž. prenesená",J339,0)</f>
        <v>0</v>
      </c>
      <c r="BI339" s="200">
        <f>IF(N339="nulová",J339,0)</f>
        <v>0</v>
      </c>
      <c r="BJ339" s="16" t="s">
        <v>89</v>
      </c>
      <c r="BK339" s="200">
        <f>ROUND(I339*H339,2)</f>
        <v>0</v>
      </c>
      <c r="BL339" s="16" t="s">
        <v>166</v>
      </c>
      <c r="BM339" s="199" t="s">
        <v>1080</v>
      </c>
    </row>
    <row r="340" s="2" customFormat="1" ht="16.5" customHeight="1">
      <c r="A340" s="35"/>
      <c r="B340" s="186"/>
      <c r="C340" s="187" t="s">
        <v>722</v>
      </c>
      <c r="D340" s="187" t="s">
        <v>150</v>
      </c>
      <c r="E340" s="188" t="s">
        <v>1081</v>
      </c>
      <c r="F340" s="189" t="s">
        <v>1082</v>
      </c>
      <c r="G340" s="190" t="s">
        <v>153</v>
      </c>
      <c r="H340" s="191">
        <v>17</v>
      </c>
      <c r="I340" s="192"/>
      <c r="J340" s="193">
        <f>ROUND(I340*H340,2)</f>
        <v>0</v>
      </c>
      <c r="K340" s="194"/>
      <c r="L340" s="36"/>
      <c r="M340" s="195" t="s">
        <v>1</v>
      </c>
      <c r="N340" s="196" t="s">
        <v>42</v>
      </c>
      <c r="O340" s="79"/>
      <c r="P340" s="197">
        <f>O340*H340</f>
        <v>0</v>
      </c>
      <c r="Q340" s="197">
        <v>0</v>
      </c>
      <c r="R340" s="197">
        <f>Q340*H340</f>
        <v>0</v>
      </c>
      <c r="S340" s="197">
        <v>0</v>
      </c>
      <c r="T340" s="198">
        <f>S340*H340</f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199" t="s">
        <v>166</v>
      </c>
      <c r="AT340" s="199" t="s">
        <v>150</v>
      </c>
      <c r="AU340" s="199" t="s">
        <v>89</v>
      </c>
      <c r="AY340" s="16" t="s">
        <v>148</v>
      </c>
      <c r="BE340" s="200">
        <f>IF(N340="základná",J340,0)</f>
        <v>0</v>
      </c>
      <c r="BF340" s="200">
        <f>IF(N340="znížená",J340,0)</f>
        <v>0</v>
      </c>
      <c r="BG340" s="200">
        <f>IF(N340="zákl. prenesená",J340,0)</f>
        <v>0</v>
      </c>
      <c r="BH340" s="200">
        <f>IF(N340="zníž. prenesená",J340,0)</f>
        <v>0</v>
      </c>
      <c r="BI340" s="200">
        <f>IF(N340="nulová",J340,0)</f>
        <v>0</v>
      </c>
      <c r="BJ340" s="16" t="s">
        <v>89</v>
      </c>
      <c r="BK340" s="200">
        <f>ROUND(I340*H340,2)</f>
        <v>0</v>
      </c>
      <c r="BL340" s="16" t="s">
        <v>166</v>
      </c>
      <c r="BM340" s="199" t="s">
        <v>1083</v>
      </c>
    </row>
    <row r="341" s="2" customFormat="1" ht="16.5" customHeight="1">
      <c r="A341" s="35"/>
      <c r="B341" s="186"/>
      <c r="C341" s="201" t="s">
        <v>1084</v>
      </c>
      <c r="D341" s="201" t="s">
        <v>155</v>
      </c>
      <c r="E341" s="202" t="s">
        <v>1085</v>
      </c>
      <c r="F341" s="203" t="s">
        <v>1086</v>
      </c>
      <c r="G341" s="204" t="s">
        <v>153</v>
      </c>
      <c r="H341" s="205">
        <v>17</v>
      </c>
      <c r="I341" s="206"/>
      <c r="J341" s="207">
        <f>ROUND(I341*H341,2)</f>
        <v>0</v>
      </c>
      <c r="K341" s="208"/>
      <c r="L341" s="209"/>
      <c r="M341" s="210" t="s">
        <v>1</v>
      </c>
      <c r="N341" s="211" t="s">
        <v>42</v>
      </c>
      <c r="O341" s="79"/>
      <c r="P341" s="197">
        <f>O341*H341</f>
        <v>0</v>
      </c>
      <c r="Q341" s="197">
        <v>0</v>
      </c>
      <c r="R341" s="197">
        <f>Q341*H341</f>
        <v>0</v>
      </c>
      <c r="S341" s="197">
        <v>0</v>
      </c>
      <c r="T341" s="198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199" t="s">
        <v>170</v>
      </c>
      <c r="AT341" s="199" t="s">
        <v>155</v>
      </c>
      <c r="AU341" s="199" t="s">
        <v>89</v>
      </c>
      <c r="AY341" s="16" t="s">
        <v>148</v>
      </c>
      <c r="BE341" s="200">
        <f>IF(N341="základná",J341,0)</f>
        <v>0</v>
      </c>
      <c r="BF341" s="200">
        <f>IF(N341="znížená",J341,0)</f>
        <v>0</v>
      </c>
      <c r="BG341" s="200">
        <f>IF(N341="zákl. prenesená",J341,0)</f>
        <v>0</v>
      </c>
      <c r="BH341" s="200">
        <f>IF(N341="zníž. prenesená",J341,0)</f>
        <v>0</v>
      </c>
      <c r="BI341" s="200">
        <f>IF(N341="nulová",J341,0)</f>
        <v>0</v>
      </c>
      <c r="BJ341" s="16" t="s">
        <v>89</v>
      </c>
      <c r="BK341" s="200">
        <f>ROUND(I341*H341,2)</f>
        <v>0</v>
      </c>
      <c r="BL341" s="16" t="s">
        <v>166</v>
      </c>
      <c r="BM341" s="199" t="s">
        <v>1087</v>
      </c>
    </row>
    <row r="342" s="2" customFormat="1" ht="24.15" customHeight="1">
      <c r="A342" s="35"/>
      <c r="B342" s="186"/>
      <c r="C342" s="201" t="s">
        <v>726</v>
      </c>
      <c r="D342" s="201" t="s">
        <v>155</v>
      </c>
      <c r="E342" s="202" t="s">
        <v>1088</v>
      </c>
      <c r="F342" s="203" t="s">
        <v>1089</v>
      </c>
      <c r="G342" s="204" t="s">
        <v>153</v>
      </c>
      <c r="H342" s="205">
        <v>10</v>
      </c>
      <c r="I342" s="206"/>
      <c r="J342" s="207">
        <f>ROUND(I342*H342,2)</f>
        <v>0</v>
      </c>
      <c r="K342" s="208"/>
      <c r="L342" s="209"/>
      <c r="M342" s="210" t="s">
        <v>1</v>
      </c>
      <c r="N342" s="211" t="s">
        <v>42</v>
      </c>
      <c r="O342" s="79"/>
      <c r="P342" s="197">
        <f>O342*H342</f>
        <v>0</v>
      </c>
      <c r="Q342" s="197">
        <v>0</v>
      </c>
      <c r="R342" s="197">
        <f>Q342*H342</f>
        <v>0</v>
      </c>
      <c r="S342" s="197">
        <v>0</v>
      </c>
      <c r="T342" s="198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199" t="s">
        <v>170</v>
      </c>
      <c r="AT342" s="199" t="s">
        <v>155</v>
      </c>
      <c r="AU342" s="199" t="s">
        <v>89</v>
      </c>
      <c r="AY342" s="16" t="s">
        <v>148</v>
      </c>
      <c r="BE342" s="200">
        <f>IF(N342="základná",J342,0)</f>
        <v>0</v>
      </c>
      <c r="BF342" s="200">
        <f>IF(N342="znížená",J342,0)</f>
        <v>0</v>
      </c>
      <c r="BG342" s="200">
        <f>IF(N342="zákl. prenesená",J342,0)</f>
        <v>0</v>
      </c>
      <c r="BH342" s="200">
        <f>IF(N342="zníž. prenesená",J342,0)</f>
        <v>0</v>
      </c>
      <c r="BI342" s="200">
        <f>IF(N342="nulová",J342,0)</f>
        <v>0</v>
      </c>
      <c r="BJ342" s="16" t="s">
        <v>89</v>
      </c>
      <c r="BK342" s="200">
        <f>ROUND(I342*H342,2)</f>
        <v>0</v>
      </c>
      <c r="BL342" s="16" t="s">
        <v>166</v>
      </c>
      <c r="BM342" s="199" t="s">
        <v>1090</v>
      </c>
    </row>
    <row r="343" s="2" customFormat="1" ht="16.5" customHeight="1">
      <c r="A343" s="35"/>
      <c r="B343" s="186"/>
      <c r="C343" s="187" t="s">
        <v>1091</v>
      </c>
      <c r="D343" s="187" t="s">
        <v>150</v>
      </c>
      <c r="E343" s="188" t="s">
        <v>1092</v>
      </c>
      <c r="F343" s="189" t="s">
        <v>1093</v>
      </c>
      <c r="G343" s="190" t="s">
        <v>153</v>
      </c>
      <c r="H343" s="191">
        <v>16</v>
      </c>
      <c r="I343" s="192"/>
      <c r="J343" s="193">
        <f>ROUND(I343*H343,2)</f>
        <v>0</v>
      </c>
      <c r="K343" s="194"/>
      <c r="L343" s="36"/>
      <c r="M343" s="195" t="s">
        <v>1</v>
      </c>
      <c r="N343" s="196" t="s">
        <v>42</v>
      </c>
      <c r="O343" s="79"/>
      <c r="P343" s="197">
        <f>O343*H343</f>
        <v>0</v>
      </c>
      <c r="Q343" s="197">
        <v>0</v>
      </c>
      <c r="R343" s="197">
        <f>Q343*H343</f>
        <v>0</v>
      </c>
      <c r="S343" s="197">
        <v>0</v>
      </c>
      <c r="T343" s="198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199" t="s">
        <v>166</v>
      </c>
      <c r="AT343" s="199" t="s">
        <v>150</v>
      </c>
      <c r="AU343" s="199" t="s">
        <v>89</v>
      </c>
      <c r="AY343" s="16" t="s">
        <v>148</v>
      </c>
      <c r="BE343" s="200">
        <f>IF(N343="základná",J343,0)</f>
        <v>0</v>
      </c>
      <c r="BF343" s="200">
        <f>IF(N343="znížená",J343,0)</f>
        <v>0</v>
      </c>
      <c r="BG343" s="200">
        <f>IF(N343="zákl. prenesená",J343,0)</f>
        <v>0</v>
      </c>
      <c r="BH343" s="200">
        <f>IF(N343="zníž. prenesená",J343,0)</f>
        <v>0</v>
      </c>
      <c r="BI343" s="200">
        <f>IF(N343="nulová",J343,0)</f>
        <v>0</v>
      </c>
      <c r="BJ343" s="16" t="s">
        <v>89</v>
      </c>
      <c r="BK343" s="200">
        <f>ROUND(I343*H343,2)</f>
        <v>0</v>
      </c>
      <c r="BL343" s="16" t="s">
        <v>166</v>
      </c>
      <c r="BM343" s="199" t="s">
        <v>1094</v>
      </c>
    </row>
    <row r="344" s="2" customFormat="1" ht="16.5" customHeight="1">
      <c r="A344" s="35"/>
      <c r="B344" s="186"/>
      <c r="C344" s="201" t="s">
        <v>729</v>
      </c>
      <c r="D344" s="201" t="s">
        <v>155</v>
      </c>
      <c r="E344" s="202" t="s">
        <v>1095</v>
      </c>
      <c r="F344" s="203" t="s">
        <v>1096</v>
      </c>
      <c r="G344" s="204" t="s">
        <v>153</v>
      </c>
      <c r="H344" s="205">
        <v>7</v>
      </c>
      <c r="I344" s="206"/>
      <c r="J344" s="207">
        <f>ROUND(I344*H344,2)</f>
        <v>0</v>
      </c>
      <c r="K344" s="208"/>
      <c r="L344" s="209"/>
      <c r="M344" s="210" t="s">
        <v>1</v>
      </c>
      <c r="N344" s="211" t="s">
        <v>42</v>
      </c>
      <c r="O344" s="79"/>
      <c r="P344" s="197">
        <f>O344*H344</f>
        <v>0</v>
      </c>
      <c r="Q344" s="197">
        <v>0</v>
      </c>
      <c r="R344" s="197">
        <f>Q344*H344</f>
        <v>0</v>
      </c>
      <c r="S344" s="197">
        <v>0</v>
      </c>
      <c r="T344" s="198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199" t="s">
        <v>170</v>
      </c>
      <c r="AT344" s="199" t="s">
        <v>155</v>
      </c>
      <c r="AU344" s="199" t="s">
        <v>89</v>
      </c>
      <c r="AY344" s="16" t="s">
        <v>148</v>
      </c>
      <c r="BE344" s="200">
        <f>IF(N344="základná",J344,0)</f>
        <v>0</v>
      </c>
      <c r="BF344" s="200">
        <f>IF(N344="znížená",J344,0)</f>
        <v>0</v>
      </c>
      <c r="BG344" s="200">
        <f>IF(N344="zákl. prenesená",J344,0)</f>
        <v>0</v>
      </c>
      <c r="BH344" s="200">
        <f>IF(N344="zníž. prenesená",J344,0)</f>
        <v>0</v>
      </c>
      <c r="BI344" s="200">
        <f>IF(N344="nulová",J344,0)</f>
        <v>0</v>
      </c>
      <c r="BJ344" s="16" t="s">
        <v>89</v>
      </c>
      <c r="BK344" s="200">
        <f>ROUND(I344*H344,2)</f>
        <v>0</v>
      </c>
      <c r="BL344" s="16" t="s">
        <v>166</v>
      </c>
      <c r="BM344" s="199" t="s">
        <v>1097</v>
      </c>
    </row>
    <row r="345" s="2" customFormat="1" ht="24.15" customHeight="1">
      <c r="A345" s="35"/>
      <c r="B345" s="186"/>
      <c r="C345" s="201" t="s">
        <v>1098</v>
      </c>
      <c r="D345" s="201" t="s">
        <v>155</v>
      </c>
      <c r="E345" s="202" t="s">
        <v>1099</v>
      </c>
      <c r="F345" s="203" t="s">
        <v>1100</v>
      </c>
      <c r="G345" s="204" t="s">
        <v>153</v>
      </c>
      <c r="H345" s="205">
        <v>9</v>
      </c>
      <c r="I345" s="206"/>
      <c r="J345" s="207">
        <f>ROUND(I345*H345,2)</f>
        <v>0</v>
      </c>
      <c r="K345" s="208"/>
      <c r="L345" s="209"/>
      <c r="M345" s="210" t="s">
        <v>1</v>
      </c>
      <c r="N345" s="211" t="s">
        <v>42</v>
      </c>
      <c r="O345" s="79"/>
      <c r="P345" s="197">
        <f>O345*H345</f>
        <v>0</v>
      </c>
      <c r="Q345" s="197">
        <v>0</v>
      </c>
      <c r="R345" s="197">
        <f>Q345*H345</f>
        <v>0</v>
      </c>
      <c r="S345" s="197">
        <v>0</v>
      </c>
      <c r="T345" s="198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199" t="s">
        <v>170</v>
      </c>
      <c r="AT345" s="199" t="s">
        <v>155</v>
      </c>
      <c r="AU345" s="199" t="s">
        <v>89</v>
      </c>
      <c r="AY345" s="16" t="s">
        <v>148</v>
      </c>
      <c r="BE345" s="200">
        <f>IF(N345="základná",J345,0)</f>
        <v>0</v>
      </c>
      <c r="BF345" s="200">
        <f>IF(N345="znížená",J345,0)</f>
        <v>0</v>
      </c>
      <c r="BG345" s="200">
        <f>IF(N345="zákl. prenesená",J345,0)</f>
        <v>0</v>
      </c>
      <c r="BH345" s="200">
        <f>IF(N345="zníž. prenesená",J345,0)</f>
        <v>0</v>
      </c>
      <c r="BI345" s="200">
        <f>IF(N345="nulová",J345,0)</f>
        <v>0</v>
      </c>
      <c r="BJ345" s="16" t="s">
        <v>89</v>
      </c>
      <c r="BK345" s="200">
        <f>ROUND(I345*H345,2)</f>
        <v>0</v>
      </c>
      <c r="BL345" s="16" t="s">
        <v>166</v>
      </c>
      <c r="BM345" s="199" t="s">
        <v>1101</v>
      </c>
    </row>
    <row r="346" s="2" customFormat="1" ht="16.5" customHeight="1">
      <c r="A346" s="35"/>
      <c r="B346" s="186"/>
      <c r="C346" s="187" t="s">
        <v>733</v>
      </c>
      <c r="D346" s="187" t="s">
        <v>150</v>
      </c>
      <c r="E346" s="188" t="s">
        <v>1102</v>
      </c>
      <c r="F346" s="189" t="s">
        <v>1103</v>
      </c>
      <c r="G346" s="190" t="s">
        <v>153</v>
      </c>
      <c r="H346" s="191">
        <v>4</v>
      </c>
      <c r="I346" s="192"/>
      <c r="J346" s="193">
        <f>ROUND(I346*H346,2)</f>
        <v>0</v>
      </c>
      <c r="K346" s="194"/>
      <c r="L346" s="36"/>
      <c r="M346" s="195" t="s">
        <v>1</v>
      </c>
      <c r="N346" s="196" t="s">
        <v>42</v>
      </c>
      <c r="O346" s="79"/>
      <c r="P346" s="197">
        <f>O346*H346</f>
        <v>0</v>
      </c>
      <c r="Q346" s="197">
        <v>0</v>
      </c>
      <c r="R346" s="197">
        <f>Q346*H346</f>
        <v>0</v>
      </c>
      <c r="S346" s="197">
        <v>0</v>
      </c>
      <c r="T346" s="198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199" t="s">
        <v>166</v>
      </c>
      <c r="AT346" s="199" t="s">
        <v>150</v>
      </c>
      <c r="AU346" s="199" t="s">
        <v>89</v>
      </c>
      <c r="AY346" s="16" t="s">
        <v>148</v>
      </c>
      <c r="BE346" s="200">
        <f>IF(N346="základná",J346,0)</f>
        <v>0</v>
      </c>
      <c r="BF346" s="200">
        <f>IF(N346="znížená",J346,0)</f>
        <v>0</v>
      </c>
      <c r="BG346" s="200">
        <f>IF(N346="zákl. prenesená",J346,0)</f>
        <v>0</v>
      </c>
      <c r="BH346" s="200">
        <f>IF(N346="zníž. prenesená",J346,0)</f>
        <v>0</v>
      </c>
      <c r="BI346" s="200">
        <f>IF(N346="nulová",J346,0)</f>
        <v>0</v>
      </c>
      <c r="BJ346" s="16" t="s">
        <v>89</v>
      </c>
      <c r="BK346" s="200">
        <f>ROUND(I346*H346,2)</f>
        <v>0</v>
      </c>
      <c r="BL346" s="16" t="s">
        <v>166</v>
      </c>
      <c r="BM346" s="199" t="s">
        <v>1104</v>
      </c>
    </row>
    <row r="347" s="2" customFormat="1" ht="21.75" customHeight="1">
      <c r="A347" s="35"/>
      <c r="B347" s="186"/>
      <c r="C347" s="187" t="s">
        <v>1105</v>
      </c>
      <c r="D347" s="187" t="s">
        <v>150</v>
      </c>
      <c r="E347" s="188" t="s">
        <v>1106</v>
      </c>
      <c r="F347" s="189" t="s">
        <v>1107</v>
      </c>
      <c r="G347" s="190" t="s">
        <v>223</v>
      </c>
      <c r="H347" s="212"/>
      <c r="I347" s="192"/>
      <c r="J347" s="193">
        <f>ROUND(I347*H347,2)</f>
        <v>0</v>
      </c>
      <c r="K347" s="194"/>
      <c r="L347" s="36"/>
      <c r="M347" s="195" t="s">
        <v>1</v>
      </c>
      <c r="N347" s="196" t="s">
        <v>42</v>
      </c>
      <c r="O347" s="79"/>
      <c r="P347" s="197">
        <f>O347*H347</f>
        <v>0</v>
      </c>
      <c r="Q347" s="197">
        <v>0</v>
      </c>
      <c r="R347" s="197">
        <f>Q347*H347</f>
        <v>0</v>
      </c>
      <c r="S347" s="197">
        <v>0</v>
      </c>
      <c r="T347" s="198">
        <f>S347*H347</f>
        <v>0</v>
      </c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R347" s="199" t="s">
        <v>166</v>
      </c>
      <c r="AT347" s="199" t="s">
        <v>150</v>
      </c>
      <c r="AU347" s="199" t="s">
        <v>89</v>
      </c>
      <c r="AY347" s="16" t="s">
        <v>148</v>
      </c>
      <c r="BE347" s="200">
        <f>IF(N347="základná",J347,0)</f>
        <v>0</v>
      </c>
      <c r="BF347" s="200">
        <f>IF(N347="znížená",J347,0)</f>
        <v>0</v>
      </c>
      <c r="BG347" s="200">
        <f>IF(N347="zákl. prenesená",J347,0)</f>
        <v>0</v>
      </c>
      <c r="BH347" s="200">
        <f>IF(N347="zníž. prenesená",J347,0)</f>
        <v>0</v>
      </c>
      <c r="BI347" s="200">
        <f>IF(N347="nulová",J347,0)</f>
        <v>0</v>
      </c>
      <c r="BJ347" s="16" t="s">
        <v>89</v>
      </c>
      <c r="BK347" s="200">
        <f>ROUND(I347*H347,2)</f>
        <v>0</v>
      </c>
      <c r="BL347" s="16" t="s">
        <v>166</v>
      </c>
      <c r="BM347" s="199" t="s">
        <v>1108</v>
      </c>
    </row>
    <row r="348" s="12" customFormat="1" ht="25.92" customHeight="1">
      <c r="A348" s="12"/>
      <c r="B348" s="173"/>
      <c r="C348" s="12"/>
      <c r="D348" s="174" t="s">
        <v>75</v>
      </c>
      <c r="E348" s="175" t="s">
        <v>155</v>
      </c>
      <c r="F348" s="175" t="s">
        <v>1109</v>
      </c>
      <c r="G348" s="12"/>
      <c r="H348" s="12"/>
      <c r="I348" s="176"/>
      <c r="J348" s="177">
        <f>BK348</f>
        <v>0</v>
      </c>
      <c r="K348" s="12"/>
      <c r="L348" s="173"/>
      <c r="M348" s="178"/>
      <c r="N348" s="179"/>
      <c r="O348" s="179"/>
      <c r="P348" s="180">
        <f>P349+P356</f>
        <v>0</v>
      </c>
      <c r="Q348" s="179"/>
      <c r="R348" s="180">
        <f>R349+R356</f>
        <v>0</v>
      </c>
      <c r="S348" s="179"/>
      <c r="T348" s="181">
        <f>T349+T356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174" t="s">
        <v>102</v>
      </c>
      <c r="AT348" s="182" t="s">
        <v>75</v>
      </c>
      <c r="AU348" s="182" t="s">
        <v>76</v>
      </c>
      <c r="AY348" s="174" t="s">
        <v>148</v>
      </c>
      <c r="BK348" s="183">
        <f>BK349+BK356</f>
        <v>0</v>
      </c>
    </row>
    <row r="349" s="12" customFormat="1" ht="22.8" customHeight="1">
      <c r="A349" s="12"/>
      <c r="B349" s="173"/>
      <c r="C349" s="12"/>
      <c r="D349" s="174" t="s">
        <v>75</v>
      </c>
      <c r="E349" s="184" t="s">
        <v>1110</v>
      </c>
      <c r="F349" s="184" t="s">
        <v>1111</v>
      </c>
      <c r="G349" s="12"/>
      <c r="H349" s="12"/>
      <c r="I349" s="176"/>
      <c r="J349" s="185">
        <f>BK349</f>
        <v>0</v>
      </c>
      <c r="K349" s="12"/>
      <c r="L349" s="173"/>
      <c r="M349" s="178"/>
      <c r="N349" s="179"/>
      <c r="O349" s="179"/>
      <c r="P349" s="180">
        <f>SUM(P350:P355)</f>
        <v>0</v>
      </c>
      <c r="Q349" s="179"/>
      <c r="R349" s="180">
        <f>SUM(R350:R355)</f>
        <v>0</v>
      </c>
      <c r="S349" s="179"/>
      <c r="T349" s="181">
        <f>SUM(T350:T355)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174" t="s">
        <v>102</v>
      </c>
      <c r="AT349" s="182" t="s">
        <v>75</v>
      </c>
      <c r="AU349" s="182" t="s">
        <v>83</v>
      </c>
      <c r="AY349" s="174" t="s">
        <v>148</v>
      </c>
      <c r="BK349" s="183">
        <f>SUM(BK350:BK355)</f>
        <v>0</v>
      </c>
    </row>
    <row r="350" s="2" customFormat="1" ht="24.15" customHeight="1">
      <c r="A350" s="35"/>
      <c r="B350" s="186"/>
      <c r="C350" s="187" t="s">
        <v>736</v>
      </c>
      <c r="D350" s="187" t="s">
        <v>150</v>
      </c>
      <c r="E350" s="188" t="s">
        <v>1112</v>
      </c>
      <c r="F350" s="189" t="s">
        <v>1113</v>
      </c>
      <c r="G350" s="190" t="s">
        <v>153</v>
      </c>
      <c r="H350" s="191">
        <v>1</v>
      </c>
      <c r="I350" s="192"/>
      <c r="J350" s="193">
        <f>ROUND(I350*H350,2)</f>
        <v>0</v>
      </c>
      <c r="K350" s="194"/>
      <c r="L350" s="36"/>
      <c r="M350" s="195" t="s">
        <v>1</v>
      </c>
      <c r="N350" s="196" t="s">
        <v>42</v>
      </c>
      <c r="O350" s="79"/>
      <c r="P350" s="197">
        <f>O350*H350</f>
        <v>0</v>
      </c>
      <c r="Q350" s="197">
        <v>0</v>
      </c>
      <c r="R350" s="197">
        <f>Q350*H350</f>
        <v>0</v>
      </c>
      <c r="S350" s="197">
        <v>0</v>
      </c>
      <c r="T350" s="198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99" t="s">
        <v>268</v>
      </c>
      <c r="AT350" s="199" t="s">
        <v>150</v>
      </c>
      <c r="AU350" s="199" t="s">
        <v>89</v>
      </c>
      <c r="AY350" s="16" t="s">
        <v>148</v>
      </c>
      <c r="BE350" s="200">
        <f>IF(N350="základná",J350,0)</f>
        <v>0</v>
      </c>
      <c r="BF350" s="200">
        <f>IF(N350="znížená",J350,0)</f>
        <v>0</v>
      </c>
      <c r="BG350" s="200">
        <f>IF(N350="zákl. prenesená",J350,0)</f>
        <v>0</v>
      </c>
      <c r="BH350" s="200">
        <f>IF(N350="zníž. prenesená",J350,0)</f>
        <v>0</v>
      </c>
      <c r="BI350" s="200">
        <f>IF(N350="nulová",J350,0)</f>
        <v>0</v>
      </c>
      <c r="BJ350" s="16" t="s">
        <v>89</v>
      </c>
      <c r="BK350" s="200">
        <f>ROUND(I350*H350,2)</f>
        <v>0</v>
      </c>
      <c r="BL350" s="16" t="s">
        <v>268</v>
      </c>
      <c r="BM350" s="199" t="s">
        <v>1114</v>
      </c>
    </row>
    <row r="351" s="2" customFormat="1" ht="24.15" customHeight="1">
      <c r="A351" s="35"/>
      <c r="B351" s="186"/>
      <c r="C351" s="201" t="s">
        <v>1115</v>
      </c>
      <c r="D351" s="201" t="s">
        <v>155</v>
      </c>
      <c r="E351" s="202" t="s">
        <v>1116</v>
      </c>
      <c r="F351" s="203" t="s">
        <v>1117</v>
      </c>
      <c r="G351" s="204" t="s">
        <v>153</v>
      </c>
      <c r="H351" s="205">
        <v>1</v>
      </c>
      <c r="I351" s="206"/>
      <c r="J351" s="207">
        <f>ROUND(I351*H351,2)</f>
        <v>0</v>
      </c>
      <c r="K351" s="208"/>
      <c r="L351" s="209"/>
      <c r="M351" s="210" t="s">
        <v>1</v>
      </c>
      <c r="N351" s="211" t="s">
        <v>42</v>
      </c>
      <c r="O351" s="79"/>
      <c r="P351" s="197">
        <f>O351*H351</f>
        <v>0</v>
      </c>
      <c r="Q351" s="197">
        <v>0</v>
      </c>
      <c r="R351" s="197">
        <f>Q351*H351</f>
        <v>0</v>
      </c>
      <c r="S351" s="197">
        <v>0</v>
      </c>
      <c r="T351" s="198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99" t="s">
        <v>817</v>
      </c>
      <c r="AT351" s="199" t="s">
        <v>155</v>
      </c>
      <c r="AU351" s="199" t="s">
        <v>89</v>
      </c>
      <c r="AY351" s="16" t="s">
        <v>148</v>
      </c>
      <c r="BE351" s="200">
        <f>IF(N351="základná",J351,0)</f>
        <v>0</v>
      </c>
      <c r="BF351" s="200">
        <f>IF(N351="znížená",J351,0)</f>
        <v>0</v>
      </c>
      <c r="BG351" s="200">
        <f>IF(N351="zákl. prenesená",J351,0)</f>
        <v>0</v>
      </c>
      <c r="BH351" s="200">
        <f>IF(N351="zníž. prenesená",J351,0)</f>
        <v>0</v>
      </c>
      <c r="BI351" s="200">
        <f>IF(N351="nulová",J351,0)</f>
        <v>0</v>
      </c>
      <c r="BJ351" s="16" t="s">
        <v>89</v>
      </c>
      <c r="BK351" s="200">
        <f>ROUND(I351*H351,2)</f>
        <v>0</v>
      </c>
      <c r="BL351" s="16" t="s">
        <v>268</v>
      </c>
      <c r="BM351" s="199" t="s">
        <v>1118</v>
      </c>
    </row>
    <row r="352" s="2" customFormat="1" ht="24.15" customHeight="1">
      <c r="A352" s="35"/>
      <c r="B352" s="186"/>
      <c r="C352" s="201" t="s">
        <v>740</v>
      </c>
      <c r="D352" s="201" t="s">
        <v>155</v>
      </c>
      <c r="E352" s="202" t="s">
        <v>1119</v>
      </c>
      <c r="F352" s="203" t="s">
        <v>1120</v>
      </c>
      <c r="G352" s="204" t="s">
        <v>153</v>
      </c>
      <c r="H352" s="205">
        <v>1</v>
      </c>
      <c r="I352" s="206"/>
      <c r="J352" s="207">
        <f>ROUND(I352*H352,2)</f>
        <v>0</v>
      </c>
      <c r="K352" s="208"/>
      <c r="L352" s="209"/>
      <c r="M352" s="210" t="s">
        <v>1</v>
      </c>
      <c r="N352" s="211" t="s">
        <v>42</v>
      </c>
      <c r="O352" s="79"/>
      <c r="P352" s="197">
        <f>O352*H352</f>
        <v>0</v>
      </c>
      <c r="Q352" s="197">
        <v>0</v>
      </c>
      <c r="R352" s="197">
        <f>Q352*H352</f>
        <v>0</v>
      </c>
      <c r="S352" s="197">
        <v>0</v>
      </c>
      <c r="T352" s="198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99" t="s">
        <v>817</v>
      </c>
      <c r="AT352" s="199" t="s">
        <v>155</v>
      </c>
      <c r="AU352" s="199" t="s">
        <v>89</v>
      </c>
      <c r="AY352" s="16" t="s">
        <v>148</v>
      </c>
      <c r="BE352" s="200">
        <f>IF(N352="základná",J352,0)</f>
        <v>0</v>
      </c>
      <c r="BF352" s="200">
        <f>IF(N352="znížená",J352,0)</f>
        <v>0</v>
      </c>
      <c r="BG352" s="200">
        <f>IF(N352="zákl. prenesená",J352,0)</f>
        <v>0</v>
      </c>
      <c r="BH352" s="200">
        <f>IF(N352="zníž. prenesená",J352,0)</f>
        <v>0</v>
      </c>
      <c r="BI352" s="200">
        <f>IF(N352="nulová",J352,0)</f>
        <v>0</v>
      </c>
      <c r="BJ352" s="16" t="s">
        <v>89</v>
      </c>
      <c r="BK352" s="200">
        <f>ROUND(I352*H352,2)</f>
        <v>0</v>
      </c>
      <c r="BL352" s="16" t="s">
        <v>268</v>
      </c>
      <c r="BM352" s="199" t="s">
        <v>1121</v>
      </c>
    </row>
    <row r="353" s="2" customFormat="1" ht="24.15" customHeight="1">
      <c r="A353" s="35"/>
      <c r="B353" s="186"/>
      <c r="C353" s="201" t="s">
        <v>1122</v>
      </c>
      <c r="D353" s="201" t="s">
        <v>155</v>
      </c>
      <c r="E353" s="202" t="s">
        <v>1123</v>
      </c>
      <c r="F353" s="203" t="s">
        <v>1124</v>
      </c>
      <c r="G353" s="204" t="s">
        <v>153</v>
      </c>
      <c r="H353" s="205">
        <v>1</v>
      </c>
      <c r="I353" s="206"/>
      <c r="J353" s="207">
        <f>ROUND(I353*H353,2)</f>
        <v>0</v>
      </c>
      <c r="K353" s="208"/>
      <c r="L353" s="209"/>
      <c r="M353" s="210" t="s">
        <v>1</v>
      </c>
      <c r="N353" s="211" t="s">
        <v>42</v>
      </c>
      <c r="O353" s="79"/>
      <c r="P353" s="197">
        <f>O353*H353</f>
        <v>0</v>
      </c>
      <c r="Q353" s="197">
        <v>0</v>
      </c>
      <c r="R353" s="197">
        <f>Q353*H353</f>
        <v>0</v>
      </c>
      <c r="S353" s="197">
        <v>0</v>
      </c>
      <c r="T353" s="198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99" t="s">
        <v>817</v>
      </c>
      <c r="AT353" s="199" t="s">
        <v>155</v>
      </c>
      <c r="AU353" s="199" t="s">
        <v>89</v>
      </c>
      <c r="AY353" s="16" t="s">
        <v>148</v>
      </c>
      <c r="BE353" s="200">
        <f>IF(N353="základná",J353,0)</f>
        <v>0</v>
      </c>
      <c r="BF353" s="200">
        <f>IF(N353="znížená",J353,0)</f>
        <v>0</v>
      </c>
      <c r="BG353" s="200">
        <f>IF(N353="zákl. prenesená",J353,0)</f>
        <v>0</v>
      </c>
      <c r="BH353" s="200">
        <f>IF(N353="zníž. prenesená",J353,0)</f>
        <v>0</v>
      </c>
      <c r="BI353" s="200">
        <f>IF(N353="nulová",J353,0)</f>
        <v>0</v>
      </c>
      <c r="BJ353" s="16" t="s">
        <v>89</v>
      </c>
      <c r="BK353" s="200">
        <f>ROUND(I353*H353,2)</f>
        <v>0</v>
      </c>
      <c r="BL353" s="16" t="s">
        <v>268</v>
      </c>
      <c r="BM353" s="199" t="s">
        <v>1125</v>
      </c>
    </row>
    <row r="354" s="2" customFormat="1" ht="16.5" customHeight="1">
      <c r="A354" s="35"/>
      <c r="B354" s="186"/>
      <c r="C354" s="187" t="s">
        <v>743</v>
      </c>
      <c r="D354" s="187" t="s">
        <v>150</v>
      </c>
      <c r="E354" s="188" t="s">
        <v>1126</v>
      </c>
      <c r="F354" s="189" t="s">
        <v>1127</v>
      </c>
      <c r="G354" s="190" t="s">
        <v>153</v>
      </c>
      <c r="H354" s="191">
        <v>1</v>
      </c>
      <c r="I354" s="192"/>
      <c r="J354" s="193">
        <f>ROUND(I354*H354,2)</f>
        <v>0</v>
      </c>
      <c r="K354" s="194"/>
      <c r="L354" s="36"/>
      <c r="M354" s="195" t="s">
        <v>1</v>
      </c>
      <c r="N354" s="196" t="s">
        <v>42</v>
      </c>
      <c r="O354" s="79"/>
      <c r="P354" s="197">
        <f>O354*H354</f>
        <v>0</v>
      </c>
      <c r="Q354" s="197">
        <v>0</v>
      </c>
      <c r="R354" s="197">
        <f>Q354*H354</f>
        <v>0</v>
      </c>
      <c r="S354" s="197">
        <v>0</v>
      </c>
      <c r="T354" s="198">
        <f>S354*H354</f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199" t="s">
        <v>268</v>
      </c>
      <c r="AT354" s="199" t="s">
        <v>150</v>
      </c>
      <c r="AU354" s="199" t="s">
        <v>89</v>
      </c>
      <c r="AY354" s="16" t="s">
        <v>148</v>
      </c>
      <c r="BE354" s="200">
        <f>IF(N354="základná",J354,0)</f>
        <v>0</v>
      </c>
      <c r="BF354" s="200">
        <f>IF(N354="znížená",J354,0)</f>
        <v>0</v>
      </c>
      <c r="BG354" s="200">
        <f>IF(N354="zákl. prenesená",J354,0)</f>
        <v>0</v>
      </c>
      <c r="BH354" s="200">
        <f>IF(N354="zníž. prenesená",J354,0)</f>
        <v>0</v>
      </c>
      <c r="BI354" s="200">
        <f>IF(N354="nulová",J354,0)</f>
        <v>0</v>
      </c>
      <c r="BJ354" s="16" t="s">
        <v>89</v>
      </c>
      <c r="BK354" s="200">
        <f>ROUND(I354*H354,2)</f>
        <v>0</v>
      </c>
      <c r="BL354" s="16" t="s">
        <v>268</v>
      </c>
      <c r="BM354" s="199" t="s">
        <v>1128</v>
      </c>
    </row>
    <row r="355" s="2" customFormat="1" ht="33" customHeight="1">
      <c r="A355" s="35"/>
      <c r="B355" s="186"/>
      <c r="C355" s="187" t="s">
        <v>1129</v>
      </c>
      <c r="D355" s="187" t="s">
        <v>150</v>
      </c>
      <c r="E355" s="188" t="s">
        <v>1130</v>
      </c>
      <c r="F355" s="189" t="s">
        <v>1131</v>
      </c>
      <c r="G355" s="190" t="s">
        <v>223</v>
      </c>
      <c r="H355" s="212"/>
      <c r="I355" s="192"/>
      <c r="J355" s="193">
        <f>ROUND(I355*H355,2)</f>
        <v>0</v>
      </c>
      <c r="K355" s="194"/>
      <c r="L355" s="36"/>
      <c r="M355" s="195" t="s">
        <v>1</v>
      </c>
      <c r="N355" s="196" t="s">
        <v>42</v>
      </c>
      <c r="O355" s="79"/>
      <c r="P355" s="197">
        <f>O355*H355</f>
        <v>0</v>
      </c>
      <c r="Q355" s="197">
        <v>0</v>
      </c>
      <c r="R355" s="197">
        <f>Q355*H355</f>
        <v>0</v>
      </c>
      <c r="S355" s="197">
        <v>0</v>
      </c>
      <c r="T355" s="198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99" t="s">
        <v>268</v>
      </c>
      <c r="AT355" s="199" t="s">
        <v>150</v>
      </c>
      <c r="AU355" s="199" t="s">
        <v>89</v>
      </c>
      <c r="AY355" s="16" t="s">
        <v>148</v>
      </c>
      <c r="BE355" s="200">
        <f>IF(N355="základná",J355,0)</f>
        <v>0</v>
      </c>
      <c r="BF355" s="200">
        <f>IF(N355="znížená",J355,0)</f>
        <v>0</v>
      </c>
      <c r="BG355" s="200">
        <f>IF(N355="zákl. prenesená",J355,0)</f>
        <v>0</v>
      </c>
      <c r="BH355" s="200">
        <f>IF(N355="zníž. prenesená",J355,0)</f>
        <v>0</v>
      </c>
      <c r="BI355" s="200">
        <f>IF(N355="nulová",J355,0)</f>
        <v>0</v>
      </c>
      <c r="BJ355" s="16" t="s">
        <v>89</v>
      </c>
      <c r="BK355" s="200">
        <f>ROUND(I355*H355,2)</f>
        <v>0</v>
      </c>
      <c r="BL355" s="16" t="s">
        <v>268</v>
      </c>
      <c r="BM355" s="199" t="s">
        <v>1132</v>
      </c>
    </row>
    <row r="356" s="12" customFormat="1" ht="22.8" customHeight="1">
      <c r="A356" s="12"/>
      <c r="B356" s="173"/>
      <c r="C356" s="12"/>
      <c r="D356" s="174" t="s">
        <v>75</v>
      </c>
      <c r="E356" s="184" t="s">
        <v>1133</v>
      </c>
      <c r="F356" s="184" t="s">
        <v>1134</v>
      </c>
      <c r="G356" s="12"/>
      <c r="H356" s="12"/>
      <c r="I356" s="176"/>
      <c r="J356" s="185">
        <f>BK356</f>
        <v>0</v>
      </c>
      <c r="K356" s="12"/>
      <c r="L356" s="173"/>
      <c r="M356" s="178"/>
      <c r="N356" s="179"/>
      <c r="O356" s="179"/>
      <c r="P356" s="180">
        <f>SUM(P357:P363)</f>
        <v>0</v>
      </c>
      <c r="Q356" s="179"/>
      <c r="R356" s="180">
        <f>SUM(R357:R363)</f>
        <v>0</v>
      </c>
      <c r="S356" s="179"/>
      <c r="T356" s="181">
        <f>SUM(T357:T363)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174" t="s">
        <v>102</v>
      </c>
      <c r="AT356" s="182" t="s">
        <v>75</v>
      </c>
      <c r="AU356" s="182" t="s">
        <v>83</v>
      </c>
      <c r="AY356" s="174" t="s">
        <v>148</v>
      </c>
      <c r="BK356" s="183">
        <f>SUM(BK357:BK363)</f>
        <v>0</v>
      </c>
    </row>
    <row r="357" s="2" customFormat="1" ht="16.5" customHeight="1">
      <c r="A357" s="35"/>
      <c r="B357" s="186"/>
      <c r="C357" s="187" t="s">
        <v>747</v>
      </c>
      <c r="D357" s="187" t="s">
        <v>150</v>
      </c>
      <c r="E357" s="188" t="s">
        <v>1135</v>
      </c>
      <c r="F357" s="189" t="s">
        <v>1136</v>
      </c>
      <c r="G357" s="190" t="s">
        <v>153</v>
      </c>
      <c r="H357" s="191">
        <v>1</v>
      </c>
      <c r="I357" s="192"/>
      <c r="J357" s="193">
        <f>ROUND(I357*H357,2)</f>
        <v>0</v>
      </c>
      <c r="K357" s="194"/>
      <c r="L357" s="36"/>
      <c r="M357" s="195" t="s">
        <v>1</v>
      </c>
      <c r="N357" s="196" t="s">
        <v>42</v>
      </c>
      <c r="O357" s="79"/>
      <c r="P357" s="197">
        <f>O357*H357</f>
        <v>0</v>
      </c>
      <c r="Q357" s="197">
        <v>0</v>
      </c>
      <c r="R357" s="197">
        <f>Q357*H357</f>
        <v>0</v>
      </c>
      <c r="S357" s="197">
        <v>0</v>
      </c>
      <c r="T357" s="198">
        <f>S357*H357</f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199" t="s">
        <v>268</v>
      </c>
      <c r="AT357" s="199" t="s">
        <v>150</v>
      </c>
      <c r="AU357" s="199" t="s">
        <v>89</v>
      </c>
      <c r="AY357" s="16" t="s">
        <v>148</v>
      </c>
      <c r="BE357" s="200">
        <f>IF(N357="základná",J357,0)</f>
        <v>0</v>
      </c>
      <c r="BF357" s="200">
        <f>IF(N357="znížená",J357,0)</f>
        <v>0</v>
      </c>
      <c r="BG357" s="200">
        <f>IF(N357="zákl. prenesená",J357,0)</f>
        <v>0</v>
      </c>
      <c r="BH357" s="200">
        <f>IF(N357="zníž. prenesená",J357,0)</f>
        <v>0</v>
      </c>
      <c r="BI357" s="200">
        <f>IF(N357="nulová",J357,0)</f>
        <v>0</v>
      </c>
      <c r="BJ357" s="16" t="s">
        <v>89</v>
      </c>
      <c r="BK357" s="200">
        <f>ROUND(I357*H357,2)</f>
        <v>0</v>
      </c>
      <c r="BL357" s="16" t="s">
        <v>268</v>
      </c>
      <c r="BM357" s="199" t="s">
        <v>1137</v>
      </c>
    </row>
    <row r="358" s="2" customFormat="1" ht="16.5" customHeight="1">
      <c r="A358" s="35"/>
      <c r="B358" s="186"/>
      <c r="C358" s="187" t="s">
        <v>1138</v>
      </c>
      <c r="D358" s="187" t="s">
        <v>150</v>
      </c>
      <c r="E358" s="188" t="s">
        <v>1139</v>
      </c>
      <c r="F358" s="189" t="s">
        <v>1140</v>
      </c>
      <c r="G358" s="190" t="s">
        <v>153</v>
      </c>
      <c r="H358" s="191">
        <v>1</v>
      </c>
      <c r="I358" s="192"/>
      <c r="J358" s="193">
        <f>ROUND(I358*H358,2)</f>
        <v>0</v>
      </c>
      <c r="K358" s="194"/>
      <c r="L358" s="36"/>
      <c r="M358" s="195" t="s">
        <v>1</v>
      </c>
      <c r="N358" s="196" t="s">
        <v>42</v>
      </c>
      <c r="O358" s="79"/>
      <c r="P358" s="197">
        <f>O358*H358</f>
        <v>0</v>
      </c>
      <c r="Q358" s="197">
        <v>0</v>
      </c>
      <c r="R358" s="197">
        <f>Q358*H358</f>
        <v>0</v>
      </c>
      <c r="S358" s="197">
        <v>0</v>
      </c>
      <c r="T358" s="198">
        <f>S358*H358</f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199" t="s">
        <v>268</v>
      </c>
      <c r="AT358" s="199" t="s">
        <v>150</v>
      </c>
      <c r="AU358" s="199" t="s">
        <v>89</v>
      </c>
      <c r="AY358" s="16" t="s">
        <v>148</v>
      </c>
      <c r="BE358" s="200">
        <f>IF(N358="základná",J358,0)</f>
        <v>0</v>
      </c>
      <c r="BF358" s="200">
        <f>IF(N358="znížená",J358,0)</f>
        <v>0</v>
      </c>
      <c r="BG358" s="200">
        <f>IF(N358="zákl. prenesená",J358,0)</f>
        <v>0</v>
      </c>
      <c r="BH358" s="200">
        <f>IF(N358="zníž. prenesená",J358,0)</f>
        <v>0</v>
      </c>
      <c r="BI358" s="200">
        <f>IF(N358="nulová",J358,0)</f>
        <v>0</v>
      </c>
      <c r="BJ358" s="16" t="s">
        <v>89</v>
      </c>
      <c r="BK358" s="200">
        <f>ROUND(I358*H358,2)</f>
        <v>0</v>
      </c>
      <c r="BL358" s="16" t="s">
        <v>268</v>
      </c>
      <c r="BM358" s="199" t="s">
        <v>1141</v>
      </c>
    </row>
    <row r="359" s="2" customFormat="1" ht="33" customHeight="1">
      <c r="A359" s="35"/>
      <c r="B359" s="186"/>
      <c r="C359" s="187" t="s">
        <v>750</v>
      </c>
      <c r="D359" s="187" t="s">
        <v>150</v>
      </c>
      <c r="E359" s="188" t="s">
        <v>1142</v>
      </c>
      <c r="F359" s="189" t="s">
        <v>1143</v>
      </c>
      <c r="G359" s="190" t="s">
        <v>153</v>
      </c>
      <c r="H359" s="191">
        <v>2</v>
      </c>
      <c r="I359" s="192"/>
      <c r="J359" s="193">
        <f>ROUND(I359*H359,2)</f>
        <v>0</v>
      </c>
      <c r="K359" s="194"/>
      <c r="L359" s="36"/>
      <c r="M359" s="195" t="s">
        <v>1</v>
      </c>
      <c r="N359" s="196" t="s">
        <v>42</v>
      </c>
      <c r="O359" s="79"/>
      <c r="P359" s="197">
        <f>O359*H359</f>
        <v>0</v>
      </c>
      <c r="Q359" s="197">
        <v>0</v>
      </c>
      <c r="R359" s="197">
        <f>Q359*H359</f>
        <v>0</v>
      </c>
      <c r="S359" s="197">
        <v>0</v>
      </c>
      <c r="T359" s="198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99" t="s">
        <v>268</v>
      </c>
      <c r="AT359" s="199" t="s">
        <v>150</v>
      </c>
      <c r="AU359" s="199" t="s">
        <v>89</v>
      </c>
      <c r="AY359" s="16" t="s">
        <v>148</v>
      </c>
      <c r="BE359" s="200">
        <f>IF(N359="základná",J359,0)</f>
        <v>0</v>
      </c>
      <c r="BF359" s="200">
        <f>IF(N359="znížená",J359,0)</f>
        <v>0</v>
      </c>
      <c r="BG359" s="200">
        <f>IF(N359="zákl. prenesená",J359,0)</f>
        <v>0</v>
      </c>
      <c r="BH359" s="200">
        <f>IF(N359="zníž. prenesená",J359,0)</f>
        <v>0</v>
      </c>
      <c r="BI359" s="200">
        <f>IF(N359="nulová",J359,0)</f>
        <v>0</v>
      </c>
      <c r="BJ359" s="16" t="s">
        <v>89</v>
      </c>
      <c r="BK359" s="200">
        <f>ROUND(I359*H359,2)</f>
        <v>0</v>
      </c>
      <c r="BL359" s="16" t="s">
        <v>268</v>
      </c>
      <c r="BM359" s="199" t="s">
        <v>1144</v>
      </c>
    </row>
    <row r="360" s="2" customFormat="1" ht="33" customHeight="1">
      <c r="A360" s="35"/>
      <c r="B360" s="186"/>
      <c r="C360" s="187" t="s">
        <v>1145</v>
      </c>
      <c r="D360" s="187" t="s">
        <v>150</v>
      </c>
      <c r="E360" s="188" t="s">
        <v>1146</v>
      </c>
      <c r="F360" s="189" t="s">
        <v>1147</v>
      </c>
      <c r="G360" s="190" t="s">
        <v>153</v>
      </c>
      <c r="H360" s="191">
        <v>1</v>
      </c>
      <c r="I360" s="192"/>
      <c r="J360" s="193">
        <f>ROUND(I360*H360,2)</f>
        <v>0</v>
      </c>
      <c r="K360" s="194"/>
      <c r="L360" s="36"/>
      <c r="M360" s="195" t="s">
        <v>1</v>
      </c>
      <c r="N360" s="196" t="s">
        <v>42</v>
      </c>
      <c r="O360" s="79"/>
      <c r="P360" s="197">
        <f>O360*H360</f>
        <v>0</v>
      </c>
      <c r="Q360" s="197">
        <v>0</v>
      </c>
      <c r="R360" s="197">
        <f>Q360*H360</f>
        <v>0</v>
      </c>
      <c r="S360" s="197">
        <v>0</v>
      </c>
      <c r="T360" s="198">
        <f>S360*H360</f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199" t="s">
        <v>268</v>
      </c>
      <c r="AT360" s="199" t="s">
        <v>150</v>
      </c>
      <c r="AU360" s="199" t="s">
        <v>89</v>
      </c>
      <c r="AY360" s="16" t="s">
        <v>148</v>
      </c>
      <c r="BE360" s="200">
        <f>IF(N360="základná",J360,0)</f>
        <v>0</v>
      </c>
      <c r="BF360" s="200">
        <f>IF(N360="znížená",J360,0)</f>
        <v>0</v>
      </c>
      <c r="BG360" s="200">
        <f>IF(N360="zákl. prenesená",J360,0)</f>
        <v>0</v>
      </c>
      <c r="BH360" s="200">
        <f>IF(N360="zníž. prenesená",J360,0)</f>
        <v>0</v>
      </c>
      <c r="BI360" s="200">
        <f>IF(N360="nulová",J360,0)</f>
        <v>0</v>
      </c>
      <c r="BJ360" s="16" t="s">
        <v>89</v>
      </c>
      <c r="BK360" s="200">
        <f>ROUND(I360*H360,2)</f>
        <v>0</v>
      </c>
      <c r="BL360" s="16" t="s">
        <v>268</v>
      </c>
      <c r="BM360" s="199" t="s">
        <v>1148</v>
      </c>
    </row>
    <row r="361" s="2" customFormat="1" ht="33" customHeight="1">
      <c r="A361" s="35"/>
      <c r="B361" s="186"/>
      <c r="C361" s="187" t="s">
        <v>754</v>
      </c>
      <c r="D361" s="187" t="s">
        <v>150</v>
      </c>
      <c r="E361" s="188" t="s">
        <v>1149</v>
      </c>
      <c r="F361" s="189" t="s">
        <v>1150</v>
      </c>
      <c r="G361" s="190" t="s">
        <v>153</v>
      </c>
      <c r="H361" s="191">
        <v>2</v>
      </c>
      <c r="I361" s="192"/>
      <c r="J361" s="193">
        <f>ROUND(I361*H361,2)</f>
        <v>0</v>
      </c>
      <c r="K361" s="194"/>
      <c r="L361" s="36"/>
      <c r="M361" s="195" t="s">
        <v>1</v>
      </c>
      <c r="N361" s="196" t="s">
        <v>42</v>
      </c>
      <c r="O361" s="79"/>
      <c r="P361" s="197">
        <f>O361*H361</f>
        <v>0</v>
      </c>
      <c r="Q361" s="197">
        <v>0</v>
      </c>
      <c r="R361" s="197">
        <f>Q361*H361</f>
        <v>0</v>
      </c>
      <c r="S361" s="197">
        <v>0</v>
      </c>
      <c r="T361" s="198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199" t="s">
        <v>268</v>
      </c>
      <c r="AT361" s="199" t="s">
        <v>150</v>
      </c>
      <c r="AU361" s="199" t="s">
        <v>89</v>
      </c>
      <c r="AY361" s="16" t="s">
        <v>148</v>
      </c>
      <c r="BE361" s="200">
        <f>IF(N361="základná",J361,0)</f>
        <v>0</v>
      </c>
      <c r="BF361" s="200">
        <f>IF(N361="znížená",J361,0)</f>
        <v>0</v>
      </c>
      <c r="BG361" s="200">
        <f>IF(N361="zákl. prenesená",J361,0)</f>
        <v>0</v>
      </c>
      <c r="BH361" s="200">
        <f>IF(N361="zníž. prenesená",J361,0)</f>
        <v>0</v>
      </c>
      <c r="BI361" s="200">
        <f>IF(N361="nulová",J361,0)</f>
        <v>0</v>
      </c>
      <c r="BJ361" s="16" t="s">
        <v>89</v>
      </c>
      <c r="BK361" s="200">
        <f>ROUND(I361*H361,2)</f>
        <v>0</v>
      </c>
      <c r="BL361" s="16" t="s">
        <v>268</v>
      </c>
      <c r="BM361" s="199" t="s">
        <v>1151</v>
      </c>
    </row>
    <row r="362" s="2" customFormat="1" ht="37.8" customHeight="1">
      <c r="A362" s="35"/>
      <c r="B362" s="186"/>
      <c r="C362" s="187" t="s">
        <v>1152</v>
      </c>
      <c r="D362" s="187" t="s">
        <v>150</v>
      </c>
      <c r="E362" s="188" t="s">
        <v>1153</v>
      </c>
      <c r="F362" s="189" t="s">
        <v>1154</v>
      </c>
      <c r="G362" s="190" t="s">
        <v>153</v>
      </c>
      <c r="H362" s="191">
        <v>1</v>
      </c>
      <c r="I362" s="192"/>
      <c r="J362" s="193">
        <f>ROUND(I362*H362,2)</f>
        <v>0</v>
      </c>
      <c r="K362" s="194"/>
      <c r="L362" s="36"/>
      <c r="M362" s="195" t="s">
        <v>1</v>
      </c>
      <c r="N362" s="196" t="s">
        <v>42</v>
      </c>
      <c r="O362" s="79"/>
      <c r="P362" s="197">
        <f>O362*H362</f>
        <v>0</v>
      </c>
      <c r="Q362" s="197">
        <v>0</v>
      </c>
      <c r="R362" s="197">
        <f>Q362*H362</f>
        <v>0</v>
      </c>
      <c r="S362" s="197">
        <v>0</v>
      </c>
      <c r="T362" s="198">
        <f>S362*H362</f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199" t="s">
        <v>268</v>
      </c>
      <c r="AT362" s="199" t="s">
        <v>150</v>
      </c>
      <c r="AU362" s="199" t="s">
        <v>89</v>
      </c>
      <c r="AY362" s="16" t="s">
        <v>148</v>
      </c>
      <c r="BE362" s="200">
        <f>IF(N362="základná",J362,0)</f>
        <v>0</v>
      </c>
      <c r="BF362" s="200">
        <f>IF(N362="znížená",J362,0)</f>
        <v>0</v>
      </c>
      <c r="BG362" s="200">
        <f>IF(N362="zákl. prenesená",J362,0)</f>
        <v>0</v>
      </c>
      <c r="BH362" s="200">
        <f>IF(N362="zníž. prenesená",J362,0)</f>
        <v>0</v>
      </c>
      <c r="BI362" s="200">
        <f>IF(N362="nulová",J362,0)</f>
        <v>0</v>
      </c>
      <c r="BJ362" s="16" t="s">
        <v>89</v>
      </c>
      <c r="BK362" s="200">
        <f>ROUND(I362*H362,2)</f>
        <v>0</v>
      </c>
      <c r="BL362" s="16" t="s">
        <v>268</v>
      </c>
      <c r="BM362" s="199" t="s">
        <v>1155</v>
      </c>
    </row>
    <row r="363" s="2" customFormat="1" ht="16.5" customHeight="1">
      <c r="A363" s="35"/>
      <c r="B363" s="186"/>
      <c r="C363" s="187" t="s">
        <v>757</v>
      </c>
      <c r="D363" s="187" t="s">
        <v>150</v>
      </c>
      <c r="E363" s="188" t="s">
        <v>1156</v>
      </c>
      <c r="F363" s="189" t="s">
        <v>1157</v>
      </c>
      <c r="G363" s="190" t="s">
        <v>153</v>
      </c>
      <c r="H363" s="191">
        <v>1</v>
      </c>
      <c r="I363" s="192"/>
      <c r="J363" s="193">
        <f>ROUND(I363*H363,2)</f>
        <v>0</v>
      </c>
      <c r="K363" s="194"/>
      <c r="L363" s="36"/>
      <c r="M363" s="195" t="s">
        <v>1</v>
      </c>
      <c r="N363" s="196" t="s">
        <v>42</v>
      </c>
      <c r="O363" s="79"/>
      <c r="P363" s="197">
        <f>O363*H363</f>
        <v>0</v>
      </c>
      <c r="Q363" s="197">
        <v>0</v>
      </c>
      <c r="R363" s="197">
        <f>Q363*H363</f>
        <v>0</v>
      </c>
      <c r="S363" s="197">
        <v>0</v>
      </c>
      <c r="T363" s="198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199" t="s">
        <v>268</v>
      </c>
      <c r="AT363" s="199" t="s">
        <v>150</v>
      </c>
      <c r="AU363" s="199" t="s">
        <v>89</v>
      </c>
      <c r="AY363" s="16" t="s">
        <v>148</v>
      </c>
      <c r="BE363" s="200">
        <f>IF(N363="základná",J363,0)</f>
        <v>0</v>
      </c>
      <c r="BF363" s="200">
        <f>IF(N363="znížená",J363,0)</f>
        <v>0</v>
      </c>
      <c r="BG363" s="200">
        <f>IF(N363="zákl. prenesená",J363,0)</f>
        <v>0</v>
      </c>
      <c r="BH363" s="200">
        <f>IF(N363="zníž. prenesená",J363,0)</f>
        <v>0</v>
      </c>
      <c r="BI363" s="200">
        <f>IF(N363="nulová",J363,0)</f>
        <v>0</v>
      </c>
      <c r="BJ363" s="16" t="s">
        <v>89</v>
      </c>
      <c r="BK363" s="200">
        <f>ROUND(I363*H363,2)</f>
        <v>0</v>
      </c>
      <c r="BL363" s="16" t="s">
        <v>268</v>
      </c>
      <c r="BM363" s="199" t="s">
        <v>1158</v>
      </c>
    </row>
    <row r="364" s="12" customFormat="1" ht="25.92" customHeight="1">
      <c r="A364" s="12"/>
      <c r="B364" s="173"/>
      <c r="C364" s="12"/>
      <c r="D364" s="174" t="s">
        <v>75</v>
      </c>
      <c r="E364" s="175" t="s">
        <v>1159</v>
      </c>
      <c r="F364" s="175" t="s">
        <v>1160</v>
      </c>
      <c r="G364" s="12"/>
      <c r="H364" s="12"/>
      <c r="I364" s="176"/>
      <c r="J364" s="177">
        <f>BK364</f>
        <v>0</v>
      </c>
      <c r="K364" s="12"/>
      <c r="L364" s="173"/>
      <c r="M364" s="178"/>
      <c r="N364" s="179"/>
      <c r="O364" s="179"/>
      <c r="P364" s="180">
        <f>P365</f>
        <v>0</v>
      </c>
      <c r="Q364" s="179"/>
      <c r="R364" s="180">
        <f>R365</f>
        <v>0</v>
      </c>
      <c r="S364" s="179"/>
      <c r="T364" s="181">
        <f>T365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174" t="s">
        <v>154</v>
      </c>
      <c r="AT364" s="182" t="s">
        <v>75</v>
      </c>
      <c r="AU364" s="182" t="s">
        <v>76</v>
      </c>
      <c r="AY364" s="174" t="s">
        <v>148</v>
      </c>
      <c r="BK364" s="183">
        <f>BK365</f>
        <v>0</v>
      </c>
    </row>
    <row r="365" s="2" customFormat="1" ht="16.5" customHeight="1">
      <c r="A365" s="35"/>
      <c r="B365" s="186"/>
      <c r="C365" s="187" t="s">
        <v>1161</v>
      </c>
      <c r="D365" s="187" t="s">
        <v>150</v>
      </c>
      <c r="E365" s="188" t="s">
        <v>1162</v>
      </c>
      <c r="F365" s="189" t="s">
        <v>1163</v>
      </c>
      <c r="G365" s="190" t="s">
        <v>1164</v>
      </c>
      <c r="H365" s="191">
        <v>72</v>
      </c>
      <c r="I365" s="192"/>
      <c r="J365" s="193">
        <f>ROUND(I365*H365,2)</f>
        <v>0</v>
      </c>
      <c r="K365" s="194"/>
      <c r="L365" s="36"/>
      <c r="M365" s="213" t="s">
        <v>1</v>
      </c>
      <c r="N365" s="214" t="s">
        <v>42</v>
      </c>
      <c r="O365" s="215"/>
      <c r="P365" s="216">
        <f>O365*H365</f>
        <v>0</v>
      </c>
      <c r="Q365" s="216">
        <v>0</v>
      </c>
      <c r="R365" s="216">
        <f>Q365*H365</f>
        <v>0</v>
      </c>
      <c r="S365" s="216">
        <v>0</v>
      </c>
      <c r="T365" s="217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199" t="s">
        <v>1165</v>
      </c>
      <c r="AT365" s="199" t="s">
        <v>150</v>
      </c>
      <c r="AU365" s="199" t="s">
        <v>83</v>
      </c>
      <c r="AY365" s="16" t="s">
        <v>148</v>
      </c>
      <c r="BE365" s="200">
        <f>IF(N365="základná",J365,0)</f>
        <v>0</v>
      </c>
      <c r="BF365" s="200">
        <f>IF(N365="znížená",J365,0)</f>
        <v>0</v>
      </c>
      <c r="BG365" s="200">
        <f>IF(N365="zákl. prenesená",J365,0)</f>
        <v>0</v>
      </c>
      <c r="BH365" s="200">
        <f>IF(N365="zníž. prenesená",J365,0)</f>
        <v>0</v>
      </c>
      <c r="BI365" s="200">
        <f>IF(N365="nulová",J365,0)</f>
        <v>0</v>
      </c>
      <c r="BJ365" s="16" t="s">
        <v>89</v>
      </c>
      <c r="BK365" s="200">
        <f>ROUND(I365*H365,2)</f>
        <v>0</v>
      </c>
      <c r="BL365" s="16" t="s">
        <v>1165</v>
      </c>
      <c r="BM365" s="199" t="s">
        <v>1166</v>
      </c>
    </row>
    <row r="366" s="2" customFormat="1" ht="6.96" customHeight="1">
      <c r="A366" s="35"/>
      <c r="B366" s="62"/>
      <c r="C366" s="63"/>
      <c r="D366" s="63"/>
      <c r="E366" s="63"/>
      <c r="F366" s="63"/>
      <c r="G366" s="63"/>
      <c r="H366" s="63"/>
      <c r="I366" s="63"/>
      <c r="J366" s="63"/>
      <c r="K366" s="63"/>
      <c r="L366" s="36"/>
      <c r="M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</row>
  </sheetData>
  <autoFilter ref="C129:K36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96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="1" customFormat="1" ht="24.96" customHeight="1">
      <c r="B4" s="19"/>
      <c r="D4" s="20" t="s">
        <v>116</v>
      </c>
      <c r="L4" s="19"/>
      <c r="M4" s="131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15</v>
      </c>
      <c r="L6" s="19"/>
    </row>
    <row r="7" s="1" customFormat="1" ht="16.5" customHeight="1">
      <c r="B7" s="19"/>
      <c r="E7" s="132" t="str">
        <f>'Rekapitulácia stavby'!K6</f>
        <v>Spracovateľská prevádzka spoločnosti JOLI s.r.o.-technológia</v>
      </c>
      <c r="F7" s="29"/>
      <c r="G7" s="29"/>
      <c r="H7" s="29"/>
      <c r="L7" s="19"/>
    </row>
    <row r="8" s="1" customFormat="1" ht="12" customHeight="1">
      <c r="B8" s="19"/>
      <c r="D8" s="29" t="s">
        <v>117</v>
      </c>
      <c r="L8" s="19"/>
    </row>
    <row r="9" s="2" customFormat="1" ht="16.5" customHeight="1">
      <c r="A9" s="35"/>
      <c r="B9" s="36"/>
      <c r="C9" s="35"/>
      <c r="D9" s="35"/>
      <c r="E9" s="132" t="s">
        <v>118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36"/>
      <c r="C10" s="35"/>
      <c r="D10" s="29" t="s">
        <v>119</v>
      </c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36"/>
      <c r="C11" s="35"/>
      <c r="D11" s="35"/>
      <c r="E11" s="69" t="s">
        <v>1167</v>
      </c>
      <c r="F11" s="35"/>
      <c r="G11" s="35"/>
      <c r="H11" s="35"/>
      <c r="I11" s="35"/>
      <c r="J11" s="35"/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36"/>
      <c r="C12" s="35"/>
      <c r="D12" s="35"/>
      <c r="E12" s="35"/>
      <c r="F12" s="35"/>
      <c r="G12" s="35"/>
      <c r="H12" s="35"/>
      <c r="I12" s="35"/>
      <c r="J12" s="35"/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36"/>
      <c r="C13" s="35"/>
      <c r="D13" s="29" t="s">
        <v>17</v>
      </c>
      <c r="E13" s="35"/>
      <c r="F13" s="24" t="s">
        <v>1</v>
      </c>
      <c r="G13" s="35"/>
      <c r="H13" s="35"/>
      <c r="I13" s="29" t="s">
        <v>18</v>
      </c>
      <c r="J13" s="24" t="s">
        <v>1</v>
      </c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19</v>
      </c>
      <c r="E14" s="35"/>
      <c r="F14" s="24" t="s">
        <v>20</v>
      </c>
      <c r="G14" s="35"/>
      <c r="H14" s="35"/>
      <c r="I14" s="29" t="s">
        <v>21</v>
      </c>
      <c r="J14" s="71" t="str">
        <f>'Rekapitulácia stavby'!AN8</f>
        <v>12. 2. 2024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36"/>
      <c r="C15" s="35"/>
      <c r="D15" s="35"/>
      <c r="E15" s="35"/>
      <c r="F15" s="35"/>
      <c r="G15" s="35"/>
      <c r="H15" s="35"/>
      <c r="I15" s="35"/>
      <c r="J15" s="35"/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36"/>
      <c r="C16" s="35"/>
      <c r="D16" s="29" t="s">
        <v>23</v>
      </c>
      <c r="E16" s="35"/>
      <c r="F16" s="35"/>
      <c r="G16" s="35"/>
      <c r="H16" s="35"/>
      <c r="I16" s="29" t="s">
        <v>24</v>
      </c>
      <c r="J16" s="24" t="s">
        <v>1</v>
      </c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36"/>
      <c r="C17" s="35"/>
      <c r="D17" s="35"/>
      <c r="E17" s="24" t="s">
        <v>25</v>
      </c>
      <c r="F17" s="35"/>
      <c r="G17" s="35"/>
      <c r="H17" s="35"/>
      <c r="I17" s="29" t="s">
        <v>26</v>
      </c>
      <c r="J17" s="24" t="s">
        <v>1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36"/>
      <c r="C19" s="35"/>
      <c r="D19" s="29" t="s">
        <v>27</v>
      </c>
      <c r="E19" s="35"/>
      <c r="F19" s="35"/>
      <c r="G19" s="35"/>
      <c r="H19" s="35"/>
      <c r="I19" s="29" t="s">
        <v>24</v>
      </c>
      <c r="J19" s="30" t="str">
        <f>'Rekapitulácia stavby'!AN13</f>
        <v>Vyplň údaj</v>
      </c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36"/>
      <c r="C20" s="35"/>
      <c r="D20" s="35"/>
      <c r="E20" s="30" t="str">
        <f>'Rekapitulácia stavby'!E14</f>
        <v>Vyplň údaj</v>
      </c>
      <c r="F20" s="24"/>
      <c r="G20" s="24"/>
      <c r="H20" s="24"/>
      <c r="I20" s="29" t="s">
        <v>26</v>
      </c>
      <c r="J20" s="30" t="str">
        <f>'Rekapitulácia stavby'!AN14</f>
        <v>Vyplň údaj</v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36"/>
      <c r="C22" s="35"/>
      <c r="D22" s="29" t="s">
        <v>29</v>
      </c>
      <c r="E22" s="35"/>
      <c r="F22" s="35"/>
      <c r="G22" s="35"/>
      <c r="H22" s="35"/>
      <c r="I22" s="29" t="s">
        <v>24</v>
      </c>
      <c r="J22" s="24" t="s">
        <v>1</v>
      </c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36"/>
      <c r="C23" s="35"/>
      <c r="D23" s="35"/>
      <c r="E23" s="24" t="s">
        <v>121</v>
      </c>
      <c r="F23" s="35"/>
      <c r="G23" s="35"/>
      <c r="H23" s="35"/>
      <c r="I23" s="29" t="s">
        <v>26</v>
      </c>
      <c r="J23" s="24" t="s">
        <v>1</v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36"/>
      <c r="C25" s="35"/>
      <c r="D25" s="29" t="s">
        <v>32</v>
      </c>
      <c r="E25" s="35"/>
      <c r="F25" s="35"/>
      <c r="G25" s="35"/>
      <c r="H25" s="35"/>
      <c r="I25" s="29" t="s">
        <v>24</v>
      </c>
      <c r="J25" s="24" t="s">
        <v>1</v>
      </c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36"/>
      <c r="C26" s="35"/>
      <c r="D26" s="35"/>
      <c r="E26" s="24" t="s">
        <v>121</v>
      </c>
      <c r="F26" s="35"/>
      <c r="G26" s="35"/>
      <c r="H26" s="35"/>
      <c r="I26" s="29" t="s">
        <v>26</v>
      </c>
      <c r="J26" s="24" t="s">
        <v>1</v>
      </c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57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36"/>
      <c r="C28" s="35"/>
      <c r="D28" s="29" t="s">
        <v>34</v>
      </c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33"/>
      <c r="B29" s="134"/>
      <c r="C29" s="133"/>
      <c r="D29" s="133"/>
      <c r="E29" s="33" t="s">
        <v>1</v>
      </c>
      <c r="F29" s="33"/>
      <c r="G29" s="33"/>
      <c r="H29" s="33"/>
      <c r="I29" s="133"/>
      <c r="J29" s="133"/>
      <c r="K29" s="133"/>
      <c r="L29" s="135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</row>
    <row r="30" s="2" customFormat="1" ht="6.96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36"/>
      <c r="C31" s="35"/>
      <c r="D31" s="92"/>
      <c r="E31" s="92"/>
      <c r="F31" s="92"/>
      <c r="G31" s="92"/>
      <c r="H31" s="92"/>
      <c r="I31" s="92"/>
      <c r="J31" s="92"/>
      <c r="K31" s="92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36"/>
      <c r="C32" s="35"/>
      <c r="D32" s="136" t="s">
        <v>36</v>
      </c>
      <c r="E32" s="35"/>
      <c r="F32" s="35"/>
      <c r="G32" s="35"/>
      <c r="H32" s="35"/>
      <c r="I32" s="35"/>
      <c r="J32" s="98">
        <f>ROUND(J126, 2)</f>
        <v>0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35"/>
      <c r="F34" s="40" t="s">
        <v>38</v>
      </c>
      <c r="G34" s="35"/>
      <c r="H34" s="35"/>
      <c r="I34" s="40" t="s">
        <v>37</v>
      </c>
      <c r="J34" s="40" t="s">
        <v>39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36"/>
      <c r="C35" s="35"/>
      <c r="D35" s="137" t="s">
        <v>40</v>
      </c>
      <c r="E35" s="42" t="s">
        <v>41</v>
      </c>
      <c r="F35" s="138">
        <f>ROUND((SUM(BE126:BE166)),  2)</f>
        <v>0</v>
      </c>
      <c r="G35" s="139"/>
      <c r="H35" s="139"/>
      <c r="I35" s="140">
        <v>0.20000000000000001</v>
      </c>
      <c r="J35" s="138">
        <f>ROUND(((SUM(BE126:BE166))*I35),  2)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42" t="s">
        <v>42</v>
      </c>
      <c r="F36" s="138">
        <f>ROUND((SUM(BF126:BF166)),  2)</f>
        <v>0</v>
      </c>
      <c r="G36" s="139"/>
      <c r="H36" s="139"/>
      <c r="I36" s="140">
        <v>0.20000000000000001</v>
      </c>
      <c r="J36" s="138">
        <f>ROUND(((SUM(BF126:BF166))*I36),  2)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43</v>
      </c>
      <c r="F37" s="141">
        <f>ROUND((SUM(BG126:BG166)),  2)</f>
        <v>0</v>
      </c>
      <c r="G37" s="35"/>
      <c r="H37" s="35"/>
      <c r="I37" s="142">
        <v>0.20000000000000001</v>
      </c>
      <c r="J37" s="141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29" t="s">
        <v>44</v>
      </c>
      <c r="F38" s="141">
        <f>ROUND((SUM(BH126:BH166)),  2)</f>
        <v>0</v>
      </c>
      <c r="G38" s="35"/>
      <c r="H38" s="35"/>
      <c r="I38" s="142">
        <v>0.20000000000000001</v>
      </c>
      <c r="J38" s="141">
        <f>0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42" t="s">
        <v>45</v>
      </c>
      <c r="F39" s="138">
        <f>ROUND((SUM(BI126:BI166)),  2)</f>
        <v>0</v>
      </c>
      <c r="G39" s="139"/>
      <c r="H39" s="139"/>
      <c r="I39" s="140">
        <v>0</v>
      </c>
      <c r="J39" s="138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36"/>
      <c r="C41" s="143"/>
      <c r="D41" s="144" t="s">
        <v>46</v>
      </c>
      <c r="E41" s="83"/>
      <c r="F41" s="83"/>
      <c r="G41" s="145" t="s">
        <v>47</v>
      </c>
      <c r="H41" s="146" t="s">
        <v>48</v>
      </c>
      <c r="I41" s="83"/>
      <c r="J41" s="147">
        <f>SUM(J32:J39)</f>
        <v>0</v>
      </c>
      <c r="K41" s="148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49</v>
      </c>
      <c r="E50" s="59"/>
      <c r="F50" s="59"/>
      <c r="G50" s="58" t="s">
        <v>50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51</v>
      </c>
      <c r="E61" s="38"/>
      <c r="F61" s="149" t="s">
        <v>52</v>
      </c>
      <c r="G61" s="60" t="s">
        <v>51</v>
      </c>
      <c r="H61" s="38"/>
      <c r="I61" s="38"/>
      <c r="J61" s="150" t="s">
        <v>52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53</v>
      </c>
      <c r="E65" s="61"/>
      <c r="F65" s="61"/>
      <c r="G65" s="58" t="s">
        <v>54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51</v>
      </c>
      <c r="E76" s="38"/>
      <c r="F76" s="149" t="s">
        <v>52</v>
      </c>
      <c r="G76" s="60" t="s">
        <v>51</v>
      </c>
      <c r="H76" s="38"/>
      <c r="I76" s="38"/>
      <c r="J76" s="150" t="s">
        <v>52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122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5"/>
      <c r="D85" s="35"/>
      <c r="E85" s="132" t="str">
        <f>E7</f>
        <v>Spracovateľská prevádzka spoločnosti JOLI s.r.o.-technológia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1" customFormat="1" ht="12" customHeight="1">
      <c r="B86" s="19"/>
      <c r="C86" s="29" t="s">
        <v>117</v>
      </c>
      <c r="L86" s="19"/>
    </row>
    <row r="87" hidden="1" s="2" customFormat="1" ht="16.5" customHeight="1">
      <c r="A87" s="35"/>
      <c r="B87" s="36"/>
      <c r="C87" s="35"/>
      <c r="D87" s="35"/>
      <c r="E87" s="132" t="s">
        <v>118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12" customHeight="1">
      <c r="A88" s="35"/>
      <c r="B88" s="36"/>
      <c r="C88" s="29" t="s">
        <v>119</v>
      </c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6.5" customHeight="1">
      <c r="A89" s="35"/>
      <c r="B89" s="36"/>
      <c r="C89" s="35"/>
      <c r="D89" s="35"/>
      <c r="E89" s="69" t="str">
        <f>E11</f>
        <v>20220301_p - SO-01 Časť Plynofikácia</v>
      </c>
      <c r="F89" s="35"/>
      <c r="G89" s="35"/>
      <c r="H89" s="35"/>
      <c r="I89" s="35"/>
      <c r="J89" s="35"/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2" customHeight="1">
      <c r="A91" s="35"/>
      <c r="B91" s="36"/>
      <c r="C91" s="29" t="s">
        <v>19</v>
      </c>
      <c r="D91" s="35"/>
      <c r="E91" s="35"/>
      <c r="F91" s="24" t="str">
        <f>F14</f>
        <v>Diakovce</v>
      </c>
      <c r="G91" s="35"/>
      <c r="H91" s="35"/>
      <c r="I91" s="29" t="s">
        <v>21</v>
      </c>
      <c r="J91" s="71" t="str">
        <f>IF(J14="","",J14)</f>
        <v>12. 2. 2024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6.96" customHeight="1">
      <c r="A92" s="35"/>
      <c r="B92" s="36"/>
      <c r="C92" s="35"/>
      <c r="D92" s="35"/>
      <c r="E92" s="35"/>
      <c r="F92" s="35"/>
      <c r="G92" s="35"/>
      <c r="H92" s="35"/>
      <c r="I92" s="35"/>
      <c r="J92" s="35"/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5.15" customHeight="1">
      <c r="A93" s="35"/>
      <c r="B93" s="36"/>
      <c r="C93" s="29" t="s">
        <v>23</v>
      </c>
      <c r="D93" s="35"/>
      <c r="E93" s="35"/>
      <c r="F93" s="24" t="str">
        <f>E17</f>
        <v>JOLI s.r.o., Dolnomajerská 1235/8, Sereď</v>
      </c>
      <c r="G93" s="35"/>
      <c r="H93" s="35"/>
      <c r="I93" s="29" t="s">
        <v>29</v>
      </c>
      <c r="J93" s="33" t="str">
        <f>E23</f>
        <v>Ing. Daniel Kiss</v>
      </c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15.15" customHeight="1">
      <c r="A94" s="35"/>
      <c r="B94" s="36"/>
      <c r="C94" s="29" t="s">
        <v>27</v>
      </c>
      <c r="D94" s="35"/>
      <c r="E94" s="35"/>
      <c r="F94" s="24" t="str">
        <f>IF(E20="","",E20)</f>
        <v>Vyplň údaj</v>
      </c>
      <c r="G94" s="35"/>
      <c r="H94" s="35"/>
      <c r="I94" s="29" t="s">
        <v>32</v>
      </c>
      <c r="J94" s="33" t="str">
        <f>E26</f>
        <v>Ing. Daniel Kiss</v>
      </c>
      <c r="K94" s="35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9.28" customHeight="1">
      <c r="A96" s="35"/>
      <c r="B96" s="36"/>
      <c r="C96" s="151" t="s">
        <v>123</v>
      </c>
      <c r="D96" s="143"/>
      <c r="E96" s="143"/>
      <c r="F96" s="143"/>
      <c r="G96" s="143"/>
      <c r="H96" s="143"/>
      <c r="I96" s="143"/>
      <c r="J96" s="152" t="s">
        <v>124</v>
      </c>
      <c r="K96" s="143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hidden="1" s="2" customFormat="1" ht="10.32" customHeight="1">
      <c r="A97" s="35"/>
      <c r="B97" s="36"/>
      <c r="C97" s="35"/>
      <c r="D97" s="35"/>
      <c r="E97" s="35"/>
      <c r="F97" s="35"/>
      <c r="G97" s="35"/>
      <c r="H97" s="35"/>
      <c r="I97" s="35"/>
      <c r="J97" s="35"/>
      <c r="K97" s="35"/>
      <c r="L97" s="57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hidden="1" s="2" customFormat="1" ht="22.8" customHeight="1">
      <c r="A98" s="35"/>
      <c r="B98" s="36"/>
      <c r="C98" s="153" t="s">
        <v>125</v>
      </c>
      <c r="D98" s="35"/>
      <c r="E98" s="35"/>
      <c r="F98" s="35"/>
      <c r="G98" s="35"/>
      <c r="H98" s="35"/>
      <c r="I98" s="35"/>
      <c r="J98" s="98">
        <f>J126</f>
        <v>0</v>
      </c>
      <c r="K98" s="35"/>
      <c r="L98" s="57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6" t="s">
        <v>126</v>
      </c>
    </row>
    <row r="99" hidden="1" s="9" customFormat="1" ht="24.96" customHeight="1">
      <c r="A99" s="9"/>
      <c r="B99" s="154"/>
      <c r="C99" s="9"/>
      <c r="D99" s="155" t="s">
        <v>129</v>
      </c>
      <c r="E99" s="156"/>
      <c r="F99" s="156"/>
      <c r="G99" s="156"/>
      <c r="H99" s="156"/>
      <c r="I99" s="156"/>
      <c r="J99" s="157">
        <f>J127</f>
        <v>0</v>
      </c>
      <c r="K99" s="9"/>
      <c r="L99" s="15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10" customFormat="1" ht="19.92" customHeight="1">
      <c r="A100" s="10"/>
      <c r="B100" s="158"/>
      <c r="C100" s="10"/>
      <c r="D100" s="159" t="s">
        <v>1168</v>
      </c>
      <c r="E100" s="160"/>
      <c r="F100" s="160"/>
      <c r="G100" s="160"/>
      <c r="H100" s="160"/>
      <c r="I100" s="160"/>
      <c r="J100" s="161">
        <f>J128</f>
        <v>0</v>
      </c>
      <c r="K100" s="10"/>
      <c r="L100" s="15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58"/>
      <c r="C101" s="10"/>
      <c r="D101" s="159" t="s">
        <v>1169</v>
      </c>
      <c r="E101" s="160"/>
      <c r="F101" s="160"/>
      <c r="G101" s="160"/>
      <c r="H101" s="160"/>
      <c r="I101" s="160"/>
      <c r="J101" s="161">
        <f>J152</f>
        <v>0</v>
      </c>
      <c r="K101" s="10"/>
      <c r="L101" s="15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9" customFormat="1" ht="24.96" customHeight="1">
      <c r="A102" s="9"/>
      <c r="B102" s="154"/>
      <c r="C102" s="9"/>
      <c r="D102" s="155" t="s">
        <v>513</v>
      </c>
      <c r="E102" s="156"/>
      <c r="F102" s="156"/>
      <c r="G102" s="156"/>
      <c r="H102" s="156"/>
      <c r="I102" s="156"/>
      <c r="J102" s="157">
        <f>J156</f>
        <v>0</v>
      </c>
      <c r="K102" s="9"/>
      <c r="L102" s="15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10" customFormat="1" ht="19.92" customHeight="1">
      <c r="A103" s="10"/>
      <c r="B103" s="158"/>
      <c r="C103" s="10"/>
      <c r="D103" s="159" t="s">
        <v>1170</v>
      </c>
      <c r="E103" s="160"/>
      <c r="F103" s="160"/>
      <c r="G103" s="160"/>
      <c r="H103" s="160"/>
      <c r="I103" s="160"/>
      <c r="J103" s="161">
        <f>J157</f>
        <v>0</v>
      </c>
      <c r="K103" s="10"/>
      <c r="L103" s="15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58"/>
      <c r="C104" s="10"/>
      <c r="D104" s="159" t="s">
        <v>1171</v>
      </c>
      <c r="E104" s="160"/>
      <c r="F104" s="160"/>
      <c r="G104" s="160"/>
      <c r="H104" s="160"/>
      <c r="I104" s="160"/>
      <c r="J104" s="161">
        <f>J165</f>
        <v>0</v>
      </c>
      <c r="K104" s="10"/>
      <c r="L104" s="15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2" customFormat="1" ht="21.84" customHeight="1">
      <c r="A105" s="35"/>
      <c r="B105" s="36"/>
      <c r="C105" s="35"/>
      <c r="D105" s="35"/>
      <c r="E105" s="35"/>
      <c r="F105" s="35"/>
      <c r="G105" s="35"/>
      <c r="H105" s="35"/>
      <c r="I105" s="35"/>
      <c r="J105" s="35"/>
      <c r="K105" s="35"/>
      <c r="L105" s="57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hidden="1" s="2" customFormat="1" ht="6.96" customHeight="1">
      <c r="A106" s="35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57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hidden="1"/>
    <row r="108" hidden="1"/>
    <row r="109" hidden="1"/>
    <row r="110" s="2" customFormat="1" ht="6.96" customHeight="1">
      <c r="A110" s="35"/>
      <c r="B110" s="64"/>
      <c r="C110" s="65"/>
      <c r="D110" s="65"/>
      <c r="E110" s="65"/>
      <c r="F110" s="65"/>
      <c r="G110" s="65"/>
      <c r="H110" s="65"/>
      <c r="I110" s="65"/>
      <c r="J110" s="65"/>
      <c r="K110" s="65"/>
      <c r="L110" s="57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134</v>
      </c>
      <c r="D111" s="35"/>
      <c r="E111" s="35"/>
      <c r="F111" s="35"/>
      <c r="G111" s="35"/>
      <c r="H111" s="35"/>
      <c r="I111" s="35"/>
      <c r="J111" s="35"/>
      <c r="K111" s="35"/>
      <c r="L111" s="57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5"/>
      <c r="D112" s="35"/>
      <c r="E112" s="35"/>
      <c r="F112" s="35"/>
      <c r="G112" s="35"/>
      <c r="H112" s="35"/>
      <c r="I112" s="35"/>
      <c r="J112" s="35"/>
      <c r="K112" s="35"/>
      <c r="L112" s="57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15</v>
      </c>
      <c r="D113" s="35"/>
      <c r="E113" s="35"/>
      <c r="F113" s="35"/>
      <c r="G113" s="35"/>
      <c r="H113" s="35"/>
      <c r="I113" s="35"/>
      <c r="J113" s="35"/>
      <c r="K113" s="35"/>
      <c r="L113" s="57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5"/>
      <c r="D114" s="35"/>
      <c r="E114" s="132" t="str">
        <f>E7</f>
        <v>Spracovateľská prevádzka spoločnosti JOLI s.r.o.-technológia</v>
      </c>
      <c r="F114" s="29"/>
      <c r="G114" s="29"/>
      <c r="H114" s="29"/>
      <c r="I114" s="35"/>
      <c r="J114" s="35"/>
      <c r="K114" s="35"/>
      <c r="L114" s="57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1" customFormat="1" ht="12" customHeight="1">
      <c r="B115" s="19"/>
      <c r="C115" s="29" t="s">
        <v>117</v>
      </c>
      <c r="L115" s="19"/>
    </row>
    <row r="116" s="2" customFormat="1" ht="16.5" customHeight="1">
      <c r="A116" s="35"/>
      <c r="B116" s="36"/>
      <c r="C116" s="35"/>
      <c r="D116" s="35"/>
      <c r="E116" s="132" t="s">
        <v>118</v>
      </c>
      <c r="F116" s="35"/>
      <c r="G116" s="35"/>
      <c r="H116" s="35"/>
      <c r="I116" s="35"/>
      <c r="J116" s="35"/>
      <c r="K116" s="35"/>
      <c r="L116" s="57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119</v>
      </c>
      <c r="D117" s="35"/>
      <c r="E117" s="35"/>
      <c r="F117" s="35"/>
      <c r="G117" s="35"/>
      <c r="H117" s="35"/>
      <c r="I117" s="35"/>
      <c r="J117" s="35"/>
      <c r="K117" s="35"/>
      <c r="L117" s="57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6.5" customHeight="1">
      <c r="A118" s="35"/>
      <c r="B118" s="36"/>
      <c r="C118" s="35"/>
      <c r="D118" s="35"/>
      <c r="E118" s="69" t="str">
        <f>E11</f>
        <v>20220301_p - SO-01 Časť Plynofikácia</v>
      </c>
      <c r="F118" s="35"/>
      <c r="G118" s="35"/>
      <c r="H118" s="35"/>
      <c r="I118" s="35"/>
      <c r="J118" s="35"/>
      <c r="K118" s="35"/>
      <c r="L118" s="57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6.96" customHeight="1">
      <c r="A119" s="35"/>
      <c r="B119" s="36"/>
      <c r="C119" s="35"/>
      <c r="D119" s="35"/>
      <c r="E119" s="35"/>
      <c r="F119" s="35"/>
      <c r="G119" s="35"/>
      <c r="H119" s="35"/>
      <c r="I119" s="35"/>
      <c r="J119" s="35"/>
      <c r="K119" s="35"/>
      <c r="L119" s="57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19</v>
      </c>
      <c r="D120" s="35"/>
      <c r="E120" s="35"/>
      <c r="F120" s="24" t="str">
        <f>F14</f>
        <v>Diakovce</v>
      </c>
      <c r="G120" s="35"/>
      <c r="H120" s="35"/>
      <c r="I120" s="29" t="s">
        <v>21</v>
      </c>
      <c r="J120" s="71" t="str">
        <f>IF(J14="","",J14)</f>
        <v>12. 2. 2024</v>
      </c>
      <c r="K120" s="35"/>
      <c r="L120" s="57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5"/>
      <c r="D121" s="35"/>
      <c r="E121" s="35"/>
      <c r="F121" s="35"/>
      <c r="G121" s="35"/>
      <c r="H121" s="35"/>
      <c r="I121" s="35"/>
      <c r="J121" s="35"/>
      <c r="K121" s="35"/>
      <c r="L121" s="57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23</v>
      </c>
      <c r="D122" s="35"/>
      <c r="E122" s="35"/>
      <c r="F122" s="24" t="str">
        <f>E17</f>
        <v>JOLI s.r.o., Dolnomajerská 1235/8, Sereď</v>
      </c>
      <c r="G122" s="35"/>
      <c r="H122" s="35"/>
      <c r="I122" s="29" t="s">
        <v>29</v>
      </c>
      <c r="J122" s="33" t="str">
        <f>E23</f>
        <v>Ing. Daniel Kiss</v>
      </c>
      <c r="K122" s="35"/>
      <c r="L122" s="57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5.15" customHeight="1">
      <c r="A123" s="35"/>
      <c r="B123" s="36"/>
      <c r="C123" s="29" t="s">
        <v>27</v>
      </c>
      <c r="D123" s="35"/>
      <c r="E123" s="35"/>
      <c r="F123" s="24" t="str">
        <f>IF(E20="","",E20)</f>
        <v>Vyplň údaj</v>
      </c>
      <c r="G123" s="35"/>
      <c r="H123" s="35"/>
      <c r="I123" s="29" t="s">
        <v>32</v>
      </c>
      <c r="J123" s="33" t="str">
        <f>E26</f>
        <v>Ing. Daniel Kiss</v>
      </c>
      <c r="K123" s="35"/>
      <c r="L123" s="57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10.32" customHeight="1">
      <c r="A124" s="35"/>
      <c r="B124" s="36"/>
      <c r="C124" s="35"/>
      <c r="D124" s="35"/>
      <c r="E124" s="35"/>
      <c r="F124" s="35"/>
      <c r="G124" s="35"/>
      <c r="H124" s="35"/>
      <c r="I124" s="35"/>
      <c r="J124" s="35"/>
      <c r="K124" s="35"/>
      <c r="L124" s="57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11" customFormat="1" ht="29.28" customHeight="1">
      <c r="A125" s="162"/>
      <c r="B125" s="163"/>
      <c r="C125" s="164" t="s">
        <v>135</v>
      </c>
      <c r="D125" s="165" t="s">
        <v>61</v>
      </c>
      <c r="E125" s="165" t="s">
        <v>57</v>
      </c>
      <c r="F125" s="165" t="s">
        <v>58</v>
      </c>
      <c r="G125" s="165" t="s">
        <v>136</v>
      </c>
      <c r="H125" s="165" t="s">
        <v>137</v>
      </c>
      <c r="I125" s="165" t="s">
        <v>138</v>
      </c>
      <c r="J125" s="166" t="s">
        <v>124</v>
      </c>
      <c r="K125" s="167" t="s">
        <v>139</v>
      </c>
      <c r="L125" s="168"/>
      <c r="M125" s="88" t="s">
        <v>1</v>
      </c>
      <c r="N125" s="89" t="s">
        <v>40</v>
      </c>
      <c r="O125" s="89" t="s">
        <v>140</v>
      </c>
      <c r="P125" s="89" t="s">
        <v>141</v>
      </c>
      <c r="Q125" s="89" t="s">
        <v>142</v>
      </c>
      <c r="R125" s="89" t="s">
        <v>143</v>
      </c>
      <c r="S125" s="89" t="s">
        <v>144</v>
      </c>
      <c r="T125" s="90" t="s">
        <v>145</v>
      </c>
      <c r="U125" s="162"/>
      <c r="V125" s="162"/>
      <c r="W125" s="162"/>
      <c r="X125" s="162"/>
      <c r="Y125" s="162"/>
      <c r="Z125" s="162"/>
      <c r="AA125" s="162"/>
      <c r="AB125" s="162"/>
      <c r="AC125" s="162"/>
      <c r="AD125" s="162"/>
      <c r="AE125" s="162"/>
    </row>
    <row r="126" s="2" customFormat="1" ht="22.8" customHeight="1">
      <c r="A126" s="35"/>
      <c r="B126" s="36"/>
      <c r="C126" s="95" t="s">
        <v>125</v>
      </c>
      <c r="D126" s="35"/>
      <c r="E126" s="35"/>
      <c r="F126" s="35"/>
      <c r="G126" s="35"/>
      <c r="H126" s="35"/>
      <c r="I126" s="35"/>
      <c r="J126" s="169">
        <f>BK126</f>
        <v>0</v>
      </c>
      <c r="K126" s="35"/>
      <c r="L126" s="36"/>
      <c r="M126" s="91"/>
      <c r="N126" s="75"/>
      <c r="O126" s="92"/>
      <c r="P126" s="170">
        <f>P127+P156</f>
        <v>0</v>
      </c>
      <c r="Q126" s="92"/>
      <c r="R126" s="170">
        <f>R127+R156</f>
        <v>0</v>
      </c>
      <c r="S126" s="92"/>
      <c r="T126" s="171">
        <f>T127+T156</f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6" t="s">
        <v>75</v>
      </c>
      <c r="AU126" s="16" t="s">
        <v>126</v>
      </c>
      <c r="BK126" s="172">
        <f>BK127+BK156</f>
        <v>0</v>
      </c>
    </row>
    <row r="127" s="12" customFormat="1" ht="25.92" customHeight="1">
      <c r="A127" s="12"/>
      <c r="B127" s="173"/>
      <c r="C127" s="12"/>
      <c r="D127" s="174" t="s">
        <v>75</v>
      </c>
      <c r="E127" s="175" t="s">
        <v>159</v>
      </c>
      <c r="F127" s="175" t="s">
        <v>160</v>
      </c>
      <c r="G127" s="12"/>
      <c r="H127" s="12"/>
      <c r="I127" s="176"/>
      <c r="J127" s="177">
        <f>BK127</f>
        <v>0</v>
      </c>
      <c r="K127" s="12"/>
      <c r="L127" s="173"/>
      <c r="M127" s="178"/>
      <c r="N127" s="179"/>
      <c r="O127" s="179"/>
      <c r="P127" s="180">
        <f>P128+P152</f>
        <v>0</v>
      </c>
      <c r="Q127" s="179"/>
      <c r="R127" s="180">
        <f>R128+R152</f>
        <v>0</v>
      </c>
      <c r="S127" s="179"/>
      <c r="T127" s="181">
        <f>T128+T152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174" t="s">
        <v>89</v>
      </c>
      <c r="AT127" s="182" t="s">
        <v>75</v>
      </c>
      <c r="AU127" s="182" t="s">
        <v>76</v>
      </c>
      <c r="AY127" s="174" t="s">
        <v>148</v>
      </c>
      <c r="BK127" s="183">
        <f>BK128+BK152</f>
        <v>0</v>
      </c>
    </row>
    <row r="128" s="12" customFormat="1" ht="22.8" customHeight="1">
      <c r="A128" s="12"/>
      <c r="B128" s="173"/>
      <c r="C128" s="12"/>
      <c r="D128" s="174" t="s">
        <v>75</v>
      </c>
      <c r="E128" s="184" t="s">
        <v>1172</v>
      </c>
      <c r="F128" s="184" t="s">
        <v>1173</v>
      </c>
      <c r="G128" s="12"/>
      <c r="H128" s="12"/>
      <c r="I128" s="176"/>
      <c r="J128" s="185">
        <f>BK128</f>
        <v>0</v>
      </c>
      <c r="K128" s="12"/>
      <c r="L128" s="173"/>
      <c r="M128" s="178"/>
      <c r="N128" s="179"/>
      <c r="O128" s="179"/>
      <c r="P128" s="180">
        <f>SUM(P129:P151)</f>
        <v>0</v>
      </c>
      <c r="Q128" s="179"/>
      <c r="R128" s="180">
        <f>SUM(R129:R151)</f>
        <v>0</v>
      </c>
      <c r="S128" s="179"/>
      <c r="T128" s="181">
        <f>SUM(T129:T151)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4" t="s">
        <v>89</v>
      </c>
      <c r="AT128" s="182" t="s">
        <v>75</v>
      </c>
      <c r="AU128" s="182" t="s">
        <v>83</v>
      </c>
      <c r="AY128" s="174" t="s">
        <v>148</v>
      </c>
      <c r="BK128" s="183">
        <f>SUM(BK129:BK151)</f>
        <v>0</v>
      </c>
    </row>
    <row r="129" s="2" customFormat="1" ht="24.15" customHeight="1">
      <c r="A129" s="35"/>
      <c r="B129" s="186"/>
      <c r="C129" s="187" t="s">
        <v>83</v>
      </c>
      <c r="D129" s="187" t="s">
        <v>150</v>
      </c>
      <c r="E129" s="188" t="s">
        <v>1174</v>
      </c>
      <c r="F129" s="189" t="s">
        <v>1175</v>
      </c>
      <c r="G129" s="190" t="s">
        <v>165</v>
      </c>
      <c r="H129" s="191">
        <v>11</v>
      </c>
      <c r="I129" s="192"/>
      <c r="J129" s="193">
        <f>ROUND(I129*H129,2)</f>
        <v>0</v>
      </c>
      <c r="K129" s="194"/>
      <c r="L129" s="36"/>
      <c r="M129" s="195" t="s">
        <v>1</v>
      </c>
      <c r="N129" s="196" t="s">
        <v>42</v>
      </c>
      <c r="O129" s="79"/>
      <c r="P129" s="197">
        <f>O129*H129</f>
        <v>0</v>
      </c>
      <c r="Q129" s="197">
        <v>0</v>
      </c>
      <c r="R129" s="197">
        <f>Q129*H129</f>
        <v>0</v>
      </c>
      <c r="S129" s="197">
        <v>0</v>
      </c>
      <c r="T129" s="198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9" t="s">
        <v>166</v>
      </c>
      <c r="AT129" s="199" t="s">
        <v>150</v>
      </c>
      <c r="AU129" s="199" t="s">
        <v>89</v>
      </c>
      <c r="AY129" s="16" t="s">
        <v>148</v>
      </c>
      <c r="BE129" s="200">
        <f>IF(N129="základná",J129,0)</f>
        <v>0</v>
      </c>
      <c r="BF129" s="200">
        <f>IF(N129="znížená",J129,0)</f>
        <v>0</v>
      </c>
      <c r="BG129" s="200">
        <f>IF(N129="zákl. prenesená",J129,0)</f>
        <v>0</v>
      </c>
      <c r="BH129" s="200">
        <f>IF(N129="zníž. prenesená",J129,0)</f>
        <v>0</v>
      </c>
      <c r="BI129" s="200">
        <f>IF(N129="nulová",J129,0)</f>
        <v>0</v>
      </c>
      <c r="BJ129" s="16" t="s">
        <v>89</v>
      </c>
      <c r="BK129" s="200">
        <f>ROUND(I129*H129,2)</f>
        <v>0</v>
      </c>
      <c r="BL129" s="16" t="s">
        <v>166</v>
      </c>
      <c r="BM129" s="199" t="s">
        <v>89</v>
      </c>
    </row>
    <row r="130" s="2" customFormat="1" ht="24.15" customHeight="1">
      <c r="A130" s="35"/>
      <c r="B130" s="186"/>
      <c r="C130" s="187" t="s">
        <v>89</v>
      </c>
      <c r="D130" s="187" t="s">
        <v>150</v>
      </c>
      <c r="E130" s="188" t="s">
        <v>1176</v>
      </c>
      <c r="F130" s="189" t="s">
        <v>1177</v>
      </c>
      <c r="G130" s="190" t="s">
        <v>165</v>
      </c>
      <c r="H130" s="191">
        <v>15</v>
      </c>
      <c r="I130" s="192"/>
      <c r="J130" s="193">
        <f>ROUND(I130*H130,2)</f>
        <v>0</v>
      </c>
      <c r="K130" s="194"/>
      <c r="L130" s="36"/>
      <c r="M130" s="195" t="s">
        <v>1</v>
      </c>
      <c r="N130" s="196" t="s">
        <v>42</v>
      </c>
      <c r="O130" s="79"/>
      <c r="P130" s="197">
        <f>O130*H130</f>
        <v>0</v>
      </c>
      <c r="Q130" s="197">
        <v>0</v>
      </c>
      <c r="R130" s="197">
        <f>Q130*H130</f>
        <v>0</v>
      </c>
      <c r="S130" s="197">
        <v>0</v>
      </c>
      <c r="T130" s="198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9" t="s">
        <v>166</v>
      </c>
      <c r="AT130" s="199" t="s">
        <v>150</v>
      </c>
      <c r="AU130" s="199" t="s">
        <v>89</v>
      </c>
      <c r="AY130" s="16" t="s">
        <v>148</v>
      </c>
      <c r="BE130" s="200">
        <f>IF(N130="základná",J130,0)</f>
        <v>0</v>
      </c>
      <c r="BF130" s="200">
        <f>IF(N130="znížená",J130,0)</f>
        <v>0</v>
      </c>
      <c r="BG130" s="200">
        <f>IF(N130="zákl. prenesená",J130,0)</f>
        <v>0</v>
      </c>
      <c r="BH130" s="200">
        <f>IF(N130="zníž. prenesená",J130,0)</f>
        <v>0</v>
      </c>
      <c r="BI130" s="200">
        <f>IF(N130="nulová",J130,0)</f>
        <v>0</v>
      </c>
      <c r="BJ130" s="16" t="s">
        <v>89</v>
      </c>
      <c r="BK130" s="200">
        <f>ROUND(I130*H130,2)</f>
        <v>0</v>
      </c>
      <c r="BL130" s="16" t="s">
        <v>166</v>
      </c>
      <c r="BM130" s="199" t="s">
        <v>154</v>
      </c>
    </row>
    <row r="131" s="2" customFormat="1" ht="24.15" customHeight="1">
      <c r="A131" s="35"/>
      <c r="B131" s="186"/>
      <c r="C131" s="187" t="s">
        <v>102</v>
      </c>
      <c r="D131" s="187" t="s">
        <v>150</v>
      </c>
      <c r="E131" s="188" t="s">
        <v>1178</v>
      </c>
      <c r="F131" s="189" t="s">
        <v>1179</v>
      </c>
      <c r="G131" s="190" t="s">
        <v>165</v>
      </c>
      <c r="H131" s="191">
        <v>3</v>
      </c>
      <c r="I131" s="192"/>
      <c r="J131" s="193">
        <f>ROUND(I131*H131,2)</f>
        <v>0</v>
      </c>
      <c r="K131" s="194"/>
      <c r="L131" s="36"/>
      <c r="M131" s="195" t="s">
        <v>1</v>
      </c>
      <c r="N131" s="196" t="s">
        <v>42</v>
      </c>
      <c r="O131" s="79"/>
      <c r="P131" s="197">
        <f>O131*H131</f>
        <v>0</v>
      </c>
      <c r="Q131" s="197">
        <v>0</v>
      </c>
      <c r="R131" s="197">
        <f>Q131*H131</f>
        <v>0</v>
      </c>
      <c r="S131" s="197">
        <v>0</v>
      </c>
      <c r="T131" s="198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9" t="s">
        <v>166</v>
      </c>
      <c r="AT131" s="199" t="s">
        <v>150</v>
      </c>
      <c r="AU131" s="199" t="s">
        <v>89</v>
      </c>
      <c r="AY131" s="16" t="s">
        <v>148</v>
      </c>
      <c r="BE131" s="200">
        <f>IF(N131="základná",J131,0)</f>
        <v>0</v>
      </c>
      <c r="BF131" s="200">
        <f>IF(N131="znížená",J131,0)</f>
        <v>0</v>
      </c>
      <c r="BG131" s="200">
        <f>IF(N131="zákl. prenesená",J131,0)</f>
        <v>0</v>
      </c>
      <c r="BH131" s="200">
        <f>IF(N131="zníž. prenesená",J131,0)</f>
        <v>0</v>
      </c>
      <c r="BI131" s="200">
        <f>IF(N131="nulová",J131,0)</f>
        <v>0</v>
      </c>
      <c r="BJ131" s="16" t="s">
        <v>89</v>
      </c>
      <c r="BK131" s="200">
        <f>ROUND(I131*H131,2)</f>
        <v>0</v>
      </c>
      <c r="BL131" s="16" t="s">
        <v>166</v>
      </c>
      <c r="BM131" s="199" t="s">
        <v>167</v>
      </c>
    </row>
    <row r="132" s="2" customFormat="1" ht="24.15" customHeight="1">
      <c r="A132" s="35"/>
      <c r="B132" s="186"/>
      <c r="C132" s="187" t="s">
        <v>154</v>
      </c>
      <c r="D132" s="187" t="s">
        <v>150</v>
      </c>
      <c r="E132" s="188" t="s">
        <v>1180</v>
      </c>
      <c r="F132" s="189" t="s">
        <v>1181</v>
      </c>
      <c r="G132" s="190" t="s">
        <v>165</v>
      </c>
      <c r="H132" s="191">
        <v>10</v>
      </c>
      <c r="I132" s="192"/>
      <c r="J132" s="193">
        <f>ROUND(I132*H132,2)</f>
        <v>0</v>
      </c>
      <c r="K132" s="194"/>
      <c r="L132" s="36"/>
      <c r="M132" s="195" t="s">
        <v>1</v>
      </c>
      <c r="N132" s="196" t="s">
        <v>42</v>
      </c>
      <c r="O132" s="79"/>
      <c r="P132" s="197">
        <f>O132*H132</f>
        <v>0</v>
      </c>
      <c r="Q132" s="197">
        <v>0</v>
      </c>
      <c r="R132" s="197">
        <f>Q132*H132</f>
        <v>0</v>
      </c>
      <c r="S132" s="197">
        <v>0</v>
      </c>
      <c r="T132" s="198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9" t="s">
        <v>166</v>
      </c>
      <c r="AT132" s="199" t="s">
        <v>150</v>
      </c>
      <c r="AU132" s="199" t="s">
        <v>89</v>
      </c>
      <c r="AY132" s="16" t="s">
        <v>148</v>
      </c>
      <c r="BE132" s="200">
        <f>IF(N132="základná",J132,0)</f>
        <v>0</v>
      </c>
      <c r="BF132" s="200">
        <f>IF(N132="znížená",J132,0)</f>
        <v>0</v>
      </c>
      <c r="BG132" s="200">
        <f>IF(N132="zákl. prenesená",J132,0)</f>
        <v>0</v>
      </c>
      <c r="BH132" s="200">
        <f>IF(N132="zníž. prenesená",J132,0)</f>
        <v>0</v>
      </c>
      <c r="BI132" s="200">
        <f>IF(N132="nulová",J132,0)</f>
        <v>0</v>
      </c>
      <c r="BJ132" s="16" t="s">
        <v>89</v>
      </c>
      <c r="BK132" s="200">
        <f>ROUND(I132*H132,2)</f>
        <v>0</v>
      </c>
      <c r="BL132" s="16" t="s">
        <v>166</v>
      </c>
      <c r="BM132" s="199" t="s">
        <v>158</v>
      </c>
    </row>
    <row r="133" s="2" customFormat="1" ht="33" customHeight="1">
      <c r="A133" s="35"/>
      <c r="B133" s="186"/>
      <c r="C133" s="187" t="s">
        <v>171</v>
      </c>
      <c r="D133" s="187" t="s">
        <v>150</v>
      </c>
      <c r="E133" s="188" t="s">
        <v>1182</v>
      </c>
      <c r="F133" s="189" t="s">
        <v>1183</v>
      </c>
      <c r="G133" s="190" t="s">
        <v>165</v>
      </c>
      <c r="H133" s="191">
        <v>8.3000000000000007</v>
      </c>
      <c r="I133" s="192"/>
      <c r="J133" s="193">
        <f>ROUND(I133*H133,2)</f>
        <v>0</v>
      </c>
      <c r="K133" s="194"/>
      <c r="L133" s="36"/>
      <c r="M133" s="195" t="s">
        <v>1</v>
      </c>
      <c r="N133" s="196" t="s">
        <v>42</v>
      </c>
      <c r="O133" s="79"/>
      <c r="P133" s="197">
        <f>O133*H133</f>
        <v>0</v>
      </c>
      <c r="Q133" s="197">
        <v>0</v>
      </c>
      <c r="R133" s="197">
        <f>Q133*H133</f>
        <v>0</v>
      </c>
      <c r="S133" s="197">
        <v>0</v>
      </c>
      <c r="T133" s="198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9" t="s">
        <v>166</v>
      </c>
      <c r="AT133" s="199" t="s">
        <v>150</v>
      </c>
      <c r="AU133" s="199" t="s">
        <v>89</v>
      </c>
      <c r="AY133" s="16" t="s">
        <v>148</v>
      </c>
      <c r="BE133" s="200">
        <f>IF(N133="základná",J133,0)</f>
        <v>0</v>
      </c>
      <c r="BF133" s="200">
        <f>IF(N133="znížená",J133,0)</f>
        <v>0</v>
      </c>
      <c r="BG133" s="200">
        <f>IF(N133="zákl. prenesená",J133,0)</f>
        <v>0</v>
      </c>
      <c r="BH133" s="200">
        <f>IF(N133="zníž. prenesená",J133,0)</f>
        <v>0</v>
      </c>
      <c r="BI133" s="200">
        <f>IF(N133="nulová",J133,0)</f>
        <v>0</v>
      </c>
      <c r="BJ133" s="16" t="s">
        <v>89</v>
      </c>
      <c r="BK133" s="200">
        <f>ROUND(I133*H133,2)</f>
        <v>0</v>
      </c>
      <c r="BL133" s="16" t="s">
        <v>166</v>
      </c>
      <c r="BM133" s="199" t="s">
        <v>174</v>
      </c>
    </row>
    <row r="134" s="2" customFormat="1" ht="33" customHeight="1">
      <c r="A134" s="35"/>
      <c r="B134" s="186"/>
      <c r="C134" s="187" t="s">
        <v>167</v>
      </c>
      <c r="D134" s="187" t="s">
        <v>150</v>
      </c>
      <c r="E134" s="188" t="s">
        <v>1184</v>
      </c>
      <c r="F134" s="189" t="s">
        <v>1185</v>
      </c>
      <c r="G134" s="190" t="s">
        <v>165</v>
      </c>
      <c r="H134" s="191">
        <v>4</v>
      </c>
      <c r="I134" s="192"/>
      <c r="J134" s="193">
        <f>ROUND(I134*H134,2)</f>
        <v>0</v>
      </c>
      <c r="K134" s="194"/>
      <c r="L134" s="36"/>
      <c r="M134" s="195" t="s">
        <v>1</v>
      </c>
      <c r="N134" s="196" t="s">
        <v>42</v>
      </c>
      <c r="O134" s="79"/>
      <c r="P134" s="197">
        <f>O134*H134</f>
        <v>0</v>
      </c>
      <c r="Q134" s="197">
        <v>0</v>
      </c>
      <c r="R134" s="197">
        <f>Q134*H134</f>
        <v>0</v>
      </c>
      <c r="S134" s="197">
        <v>0</v>
      </c>
      <c r="T134" s="198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9" t="s">
        <v>166</v>
      </c>
      <c r="AT134" s="199" t="s">
        <v>150</v>
      </c>
      <c r="AU134" s="199" t="s">
        <v>89</v>
      </c>
      <c r="AY134" s="16" t="s">
        <v>148</v>
      </c>
      <c r="BE134" s="200">
        <f>IF(N134="základná",J134,0)</f>
        <v>0</v>
      </c>
      <c r="BF134" s="200">
        <f>IF(N134="znížená",J134,0)</f>
        <v>0</v>
      </c>
      <c r="BG134" s="200">
        <f>IF(N134="zákl. prenesená",J134,0)</f>
        <v>0</v>
      </c>
      <c r="BH134" s="200">
        <f>IF(N134="zníž. prenesená",J134,0)</f>
        <v>0</v>
      </c>
      <c r="BI134" s="200">
        <f>IF(N134="nulová",J134,0)</f>
        <v>0</v>
      </c>
      <c r="BJ134" s="16" t="s">
        <v>89</v>
      </c>
      <c r="BK134" s="200">
        <f>ROUND(I134*H134,2)</f>
        <v>0</v>
      </c>
      <c r="BL134" s="16" t="s">
        <v>166</v>
      </c>
      <c r="BM134" s="199" t="s">
        <v>177</v>
      </c>
    </row>
    <row r="135" s="2" customFormat="1" ht="24.15" customHeight="1">
      <c r="A135" s="35"/>
      <c r="B135" s="186"/>
      <c r="C135" s="187" t="s">
        <v>178</v>
      </c>
      <c r="D135" s="187" t="s">
        <v>150</v>
      </c>
      <c r="E135" s="188" t="s">
        <v>1186</v>
      </c>
      <c r="F135" s="189" t="s">
        <v>1187</v>
      </c>
      <c r="G135" s="190" t="s">
        <v>165</v>
      </c>
      <c r="H135" s="191">
        <v>0.80000000000000004</v>
      </c>
      <c r="I135" s="192"/>
      <c r="J135" s="193">
        <f>ROUND(I135*H135,2)</f>
        <v>0</v>
      </c>
      <c r="K135" s="194"/>
      <c r="L135" s="36"/>
      <c r="M135" s="195" t="s">
        <v>1</v>
      </c>
      <c r="N135" s="196" t="s">
        <v>42</v>
      </c>
      <c r="O135" s="79"/>
      <c r="P135" s="197">
        <f>O135*H135</f>
        <v>0</v>
      </c>
      <c r="Q135" s="197">
        <v>0</v>
      </c>
      <c r="R135" s="197">
        <f>Q135*H135</f>
        <v>0</v>
      </c>
      <c r="S135" s="197">
        <v>0</v>
      </c>
      <c r="T135" s="198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9" t="s">
        <v>166</v>
      </c>
      <c r="AT135" s="199" t="s">
        <v>150</v>
      </c>
      <c r="AU135" s="199" t="s">
        <v>89</v>
      </c>
      <c r="AY135" s="16" t="s">
        <v>148</v>
      </c>
      <c r="BE135" s="200">
        <f>IF(N135="základná",J135,0)</f>
        <v>0</v>
      </c>
      <c r="BF135" s="200">
        <f>IF(N135="znížená",J135,0)</f>
        <v>0</v>
      </c>
      <c r="BG135" s="200">
        <f>IF(N135="zákl. prenesená",J135,0)</f>
        <v>0</v>
      </c>
      <c r="BH135" s="200">
        <f>IF(N135="zníž. prenesená",J135,0)</f>
        <v>0</v>
      </c>
      <c r="BI135" s="200">
        <f>IF(N135="nulová",J135,0)</f>
        <v>0</v>
      </c>
      <c r="BJ135" s="16" t="s">
        <v>89</v>
      </c>
      <c r="BK135" s="200">
        <f>ROUND(I135*H135,2)</f>
        <v>0</v>
      </c>
      <c r="BL135" s="16" t="s">
        <v>166</v>
      </c>
      <c r="BM135" s="199" t="s">
        <v>181</v>
      </c>
    </row>
    <row r="136" s="2" customFormat="1" ht="24.15" customHeight="1">
      <c r="A136" s="35"/>
      <c r="B136" s="186"/>
      <c r="C136" s="187" t="s">
        <v>158</v>
      </c>
      <c r="D136" s="187" t="s">
        <v>150</v>
      </c>
      <c r="E136" s="188" t="s">
        <v>1188</v>
      </c>
      <c r="F136" s="189" t="s">
        <v>1189</v>
      </c>
      <c r="G136" s="190" t="s">
        <v>153</v>
      </c>
      <c r="H136" s="191">
        <v>3</v>
      </c>
      <c r="I136" s="192"/>
      <c r="J136" s="193">
        <f>ROUND(I136*H136,2)</f>
        <v>0</v>
      </c>
      <c r="K136" s="194"/>
      <c r="L136" s="36"/>
      <c r="M136" s="195" t="s">
        <v>1</v>
      </c>
      <c r="N136" s="196" t="s">
        <v>42</v>
      </c>
      <c r="O136" s="79"/>
      <c r="P136" s="197">
        <f>O136*H136</f>
        <v>0</v>
      </c>
      <c r="Q136" s="197">
        <v>0</v>
      </c>
      <c r="R136" s="197">
        <f>Q136*H136</f>
        <v>0</v>
      </c>
      <c r="S136" s="197">
        <v>0</v>
      </c>
      <c r="T136" s="198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9" t="s">
        <v>166</v>
      </c>
      <c r="AT136" s="199" t="s">
        <v>150</v>
      </c>
      <c r="AU136" s="199" t="s">
        <v>89</v>
      </c>
      <c r="AY136" s="16" t="s">
        <v>148</v>
      </c>
      <c r="BE136" s="200">
        <f>IF(N136="základná",J136,0)</f>
        <v>0</v>
      </c>
      <c r="BF136" s="200">
        <f>IF(N136="znížená",J136,0)</f>
        <v>0</v>
      </c>
      <c r="BG136" s="200">
        <f>IF(N136="zákl. prenesená",J136,0)</f>
        <v>0</v>
      </c>
      <c r="BH136" s="200">
        <f>IF(N136="zníž. prenesená",J136,0)</f>
        <v>0</v>
      </c>
      <c r="BI136" s="200">
        <f>IF(N136="nulová",J136,0)</f>
        <v>0</v>
      </c>
      <c r="BJ136" s="16" t="s">
        <v>89</v>
      </c>
      <c r="BK136" s="200">
        <f>ROUND(I136*H136,2)</f>
        <v>0</v>
      </c>
      <c r="BL136" s="16" t="s">
        <v>166</v>
      </c>
      <c r="BM136" s="199" t="s">
        <v>166</v>
      </c>
    </row>
    <row r="137" s="2" customFormat="1" ht="24.15" customHeight="1">
      <c r="A137" s="35"/>
      <c r="B137" s="186"/>
      <c r="C137" s="201" t="s">
        <v>184</v>
      </c>
      <c r="D137" s="201" t="s">
        <v>155</v>
      </c>
      <c r="E137" s="202" t="s">
        <v>1190</v>
      </c>
      <c r="F137" s="203" t="s">
        <v>1191</v>
      </c>
      <c r="G137" s="204" t="s">
        <v>153</v>
      </c>
      <c r="H137" s="205">
        <v>1</v>
      </c>
      <c r="I137" s="206"/>
      <c r="J137" s="207">
        <f>ROUND(I137*H137,2)</f>
        <v>0</v>
      </c>
      <c r="K137" s="208"/>
      <c r="L137" s="209"/>
      <c r="M137" s="210" t="s">
        <v>1</v>
      </c>
      <c r="N137" s="211" t="s">
        <v>42</v>
      </c>
      <c r="O137" s="79"/>
      <c r="P137" s="197">
        <f>O137*H137</f>
        <v>0</v>
      </c>
      <c r="Q137" s="197">
        <v>0</v>
      </c>
      <c r="R137" s="197">
        <f>Q137*H137</f>
        <v>0</v>
      </c>
      <c r="S137" s="197">
        <v>0</v>
      </c>
      <c r="T137" s="198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9" t="s">
        <v>170</v>
      </c>
      <c r="AT137" s="199" t="s">
        <v>155</v>
      </c>
      <c r="AU137" s="199" t="s">
        <v>89</v>
      </c>
      <c r="AY137" s="16" t="s">
        <v>148</v>
      </c>
      <c r="BE137" s="200">
        <f>IF(N137="základná",J137,0)</f>
        <v>0</v>
      </c>
      <c r="BF137" s="200">
        <f>IF(N137="znížená",J137,0)</f>
        <v>0</v>
      </c>
      <c r="BG137" s="200">
        <f>IF(N137="zákl. prenesená",J137,0)</f>
        <v>0</v>
      </c>
      <c r="BH137" s="200">
        <f>IF(N137="zníž. prenesená",J137,0)</f>
        <v>0</v>
      </c>
      <c r="BI137" s="200">
        <f>IF(N137="nulová",J137,0)</f>
        <v>0</v>
      </c>
      <c r="BJ137" s="16" t="s">
        <v>89</v>
      </c>
      <c r="BK137" s="200">
        <f>ROUND(I137*H137,2)</f>
        <v>0</v>
      </c>
      <c r="BL137" s="16" t="s">
        <v>166</v>
      </c>
      <c r="BM137" s="199" t="s">
        <v>187</v>
      </c>
    </row>
    <row r="138" s="2" customFormat="1" ht="24.15" customHeight="1">
      <c r="A138" s="35"/>
      <c r="B138" s="186"/>
      <c r="C138" s="201" t="s">
        <v>174</v>
      </c>
      <c r="D138" s="201" t="s">
        <v>155</v>
      </c>
      <c r="E138" s="202" t="s">
        <v>1192</v>
      </c>
      <c r="F138" s="203" t="s">
        <v>1193</v>
      </c>
      <c r="G138" s="204" t="s">
        <v>153</v>
      </c>
      <c r="H138" s="205">
        <v>2</v>
      </c>
      <c r="I138" s="206"/>
      <c r="J138" s="207">
        <f>ROUND(I138*H138,2)</f>
        <v>0</v>
      </c>
      <c r="K138" s="208"/>
      <c r="L138" s="209"/>
      <c r="M138" s="210" t="s">
        <v>1</v>
      </c>
      <c r="N138" s="211" t="s">
        <v>42</v>
      </c>
      <c r="O138" s="79"/>
      <c r="P138" s="197">
        <f>O138*H138</f>
        <v>0</v>
      </c>
      <c r="Q138" s="197">
        <v>0</v>
      </c>
      <c r="R138" s="197">
        <f>Q138*H138</f>
        <v>0</v>
      </c>
      <c r="S138" s="197">
        <v>0</v>
      </c>
      <c r="T138" s="198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9" t="s">
        <v>170</v>
      </c>
      <c r="AT138" s="199" t="s">
        <v>155</v>
      </c>
      <c r="AU138" s="199" t="s">
        <v>89</v>
      </c>
      <c r="AY138" s="16" t="s">
        <v>148</v>
      </c>
      <c r="BE138" s="200">
        <f>IF(N138="základná",J138,0)</f>
        <v>0</v>
      </c>
      <c r="BF138" s="200">
        <f>IF(N138="znížená",J138,0)</f>
        <v>0</v>
      </c>
      <c r="BG138" s="200">
        <f>IF(N138="zákl. prenesená",J138,0)</f>
        <v>0</v>
      </c>
      <c r="BH138" s="200">
        <f>IF(N138="zníž. prenesená",J138,0)</f>
        <v>0</v>
      </c>
      <c r="BI138" s="200">
        <f>IF(N138="nulová",J138,0)</f>
        <v>0</v>
      </c>
      <c r="BJ138" s="16" t="s">
        <v>89</v>
      </c>
      <c r="BK138" s="200">
        <f>ROUND(I138*H138,2)</f>
        <v>0</v>
      </c>
      <c r="BL138" s="16" t="s">
        <v>166</v>
      </c>
      <c r="BM138" s="199" t="s">
        <v>7</v>
      </c>
    </row>
    <row r="139" s="2" customFormat="1" ht="24.15" customHeight="1">
      <c r="A139" s="35"/>
      <c r="B139" s="186"/>
      <c r="C139" s="187" t="s">
        <v>190</v>
      </c>
      <c r="D139" s="187" t="s">
        <v>150</v>
      </c>
      <c r="E139" s="188" t="s">
        <v>1194</v>
      </c>
      <c r="F139" s="189" t="s">
        <v>1195</v>
      </c>
      <c r="G139" s="190" t="s">
        <v>153</v>
      </c>
      <c r="H139" s="191">
        <v>4</v>
      </c>
      <c r="I139" s="192"/>
      <c r="J139" s="193">
        <f>ROUND(I139*H139,2)</f>
        <v>0</v>
      </c>
      <c r="K139" s="194"/>
      <c r="L139" s="36"/>
      <c r="M139" s="195" t="s">
        <v>1</v>
      </c>
      <c r="N139" s="196" t="s">
        <v>42</v>
      </c>
      <c r="O139" s="79"/>
      <c r="P139" s="197">
        <f>O139*H139</f>
        <v>0</v>
      </c>
      <c r="Q139" s="197">
        <v>0</v>
      </c>
      <c r="R139" s="197">
        <f>Q139*H139</f>
        <v>0</v>
      </c>
      <c r="S139" s="197">
        <v>0</v>
      </c>
      <c r="T139" s="198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9" t="s">
        <v>166</v>
      </c>
      <c r="AT139" s="199" t="s">
        <v>150</v>
      </c>
      <c r="AU139" s="199" t="s">
        <v>89</v>
      </c>
      <c r="AY139" s="16" t="s">
        <v>148</v>
      </c>
      <c r="BE139" s="200">
        <f>IF(N139="základná",J139,0)</f>
        <v>0</v>
      </c>
      <c r="BF139" s="200">
        <f>IF(N139="znížená",J139,0)</f>
        <v>0</v>
      </c>
      <c r="BG139" s="200">
        <f>IF(N139="zákl. prenesená",J139,0)</f>
        <v>0</v>
      </c>
      <c r="BH139" s="200">
        <f>IF(N139="zníž. prenesená",J139,0)</f>
        <v>0</v>
      </c>
      <c r="BI139" s="200">
        <f>IF(N139="nulová",J139,0)</f>
        <v>0</v>
      </c>
      <c r="BJ139" s="16" t="s">
        <v>89</v>
      </c>
      <c r="BK139" s="200">
        <f>ROUND(I139*H139,2)</f>
        <v>0</v>
      </c>
      <c r="BL139" s="16" t="s">
        <v>166</v>
      </c>
      <c r="BM139" s="199" t="s">
        <v>193</v>
      </c>
    </row>
    <row r="140" s="2" customFormat="1" ht="24.15" customHeight="1">
      <c r="A140" s="35"/>
      <c r="B140" s="186"/>
      <c r="C140" s="201" t="s">
        <v>177</v>
      </c>
      <c r="D140" s="201" t="s">
        <v>155</v>
      </c>
      <c r="E140" s="202" t="s">
        <v>1196</v>
      </c>
      <c r="F140" s="203" t="s">
        <v>1197</v>
      </c>
      <c r="G140" s="204" t="s">
        <v>153</v>
      </c>
      <c r="H140" s="205">
        <v>4</v>
      </c>
      <c r="I140" s="206"/>
      <c r="J140" s="207">
        <f>ROUND(I140*H140,2)</f>
        <v>0</v>
      </c>
      <c r="K140" s="208"/>
      <c r="L140" s="209"/>
      <c r="M140" s="210" t="s">
        <v>1</v>
      </c>
      <c r="N140" s="211" t="s">
        <v>42</v>
      </c>
      <c r="O140" s="79"/>
      <c r="P140" s="197">
        <f>O140*H140</f>
        <v>0</v>
      </c>
      <c r="Q140" s="197">
        <v>0</v>
      </c>
      <c r="R140" s="197">
        <f>Q140*H140</f>
        <v>0</v>
      </c>
      <c r="S140" s="197">
        <v>0</v>
      </c>
      <c r="T140" s="198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9" t="s">
        <v>170</v>
      </c>
      <c r="AT140" s="199" t="s">
        <v>155</v>
      </c>
      <c r="AU140" s="199" t="s">
        <v>89</v>
      </c>
      <c r="AY140" s="16" t="s">
        <v>148</v>
      </c>
      <c r="BE140" s="200">
        <f>IF(N140="základná",J140,0)</f>
        <v>0</v>
      </c>
      <c r="BF140" s="200">
        <f>IF(N140="znížená",J140,0)</f>
        <v>0</v>
      </c>
      <c r="BG140" s="200">
        <f>IF(N140="zákl. prenesená",J140,0)</f>
        <v>0</v>
      </c>
      <c r="BH140" s="200">
        <f>IF(N140="zníž. prenesená",J140,0)</f>
        <v>0</v>
      </c>
      <c r="BI140" s="200">
        <f>IF(N140="nulová",J140,0)</f>
        <v>0</v>
      </c>
      <c r="BJ140" s="16" t="s">
        <v>89</v>
      </c>
      <c r="BK140" s="200">
        <f>ROUND(I140*H140,2)</f>
        <v>0</v>
      </c>
      <c r="BL140" s="16" t="s">
        <v>166</v>
      </c>
      <c r="BM140" s="199" t="s">
        <v>196</v>
      </c>
    </row>
    <row r="141" s="2" customFormat="1" ht="16.5" customHeight="1">
      <c r="A141" s="35"/>
      <c r="B141" s="186"/>
      <c r="C141" s="187" t="s">
        <v>197</v>
      </c>
      <c r="D141" s="187" t="s">
        <v>150</v>
      </c>
      <c r="E141" s="188" t="s">
        <v>1198</v>
      </c>
      <c r="F141" s="189" t="s">
        <v>1199</v>
      </c>
      <c r="G141" s="190" t="s">
        <v>153</v>
      </c>
      <c r="H141" s="191">
        <v>5</v>
      </c>
      <c r="I141" s="192"/>
      <c r="J141" s="193">
        <f>ROUND(I141*H141,2)</f>
        <v>0</v>
      </c>
      <c r="K141" s="194"/>
      <c r="L141" s="36"/>
      <c r="M141" s="195" t="s">
        <v>1</v>
      </c>
      <c r="N141" s="196" t="s">
        <v>42</v>
      </c>
      <c r="O141" s="79"/>
      <c r="P141" s="197">
        <f>O141*H141</f>
        <v>0</v>
      </c>
      <c r="Q141" s="197">
        <v>0</v>
      </c>
      <c r="R141" s="197">
        <f>Q141*H141</f>
        <v>0</v>
      </c>
      <c r="S141" s="197">
        <v>0</v>
      </c>
      <c r="T141" s="198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9" t="s">
        <v>166</v>
      </c>
      <c r="AT141" s="199" t="s">
        <v>150</v>
      </c>
      <c r="AU141" s="199" t="s">
        <v>89</v>
      </c>
      <c r="AY141" s="16" t="s">
        <v>148</v>
      </c>
      <c r="BE141" s="200">
        <f>IF(N141="základná",J141,0)</f>
        <v>0</v>
      </c>
      <c r="BF141" s="200">
        <f>IF(N141="znížená",J141,0)</f>
        <v>0</v>
      </c>
      <c r="BG141" s="200">
        <f>IF(N141="zákl. prenesená",J141,0)</f>
        <v>0</v>
      </c>
      <c r="BH141" s="200">
        <f>IF(N141="zníž. prenesená",J141,0)</f>
        <v>0</v>
      </c>
      <c r="BI141" s="200">
        <f>IF(N141="nulová",J141,0)</f>
        <v>0</v>
      </c>
      <c r="BJ141" s="16" t="s">
        <v>89</v>
      </c>
      <c r="BK141" s="200">
        <f>ROUND(I141*H141,2)</f>
        <v>0</v>
      </c>
      <c r="BL141" s="16" t="s">
        <v>166</v>
      </c>
      <c r="BM141" s="199" t="s">
        <v>200</v>
      </c>
    </row>
    <row r="142" s="2" customFormat="1" ht="16.5" customHeight="1">
      <c r="A142" s="35"/>
      <c r="B142" s="186"/>
      <c r="C142" s="201" t="s">
        <v>181</v>
      </c>
      <c r="D142" s="201" t="s">
        <v>155</v>
      </c>
      <c r="E142" s="202" t="s">
        <v>1200</v>
      </c>
      <c r="F142" s="203" t="s">
        <v>1201</v>
      </c>
      <c r="G142" s="204" t="s">
        <v>153</v>
      </c>
      <c r="H142" s="205">
        <v>5</v>
      </c>
      <c r="I142" s="206"/>
      <c r="J142" s="207">
        <f>ROUND(I142*H142,2)</f>
        <v>0</v>
      </c>
      <c r="K142" s="208"/>
      <c r="L142" s="209"/>
      <c r="M142" s="210" t="s">
        <v>1</v>
      </c>
      <c r="N142" s="211" t="s">
        <v>42</v>
      </c>
      <c r="O142" s="79"/>
      <c r="P142" s="197">
        <f>O142*H142</f>
        <v>0</v>
      </c>
      <c r="Q142" s="197">
        <v>0</v>
      </c>
      <c r="R142" s="197">
        <f>Q142*H142</f>
        <v>0</v>
      </c>
      <c r="S142" s="197">
        <v>0</v>
      </c>
      <c r="T142" s="198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9" t="s">
        <v>170</v>
      </c>
      <c r="AT142" s="199" t="s">
        <v>155</v>
      </c>
      <c r="AU142" s="199" t="s">
        <v>89</v>
      </c>
      <c r="AY142" s="16" t="s">
        <v>148</v>
      </c>
      <c r="BE142" s="200">
        <f>IF(N142="základná",J142,0)</f>
        <v>0</v>
      </c>
      <c r="BF142" s="200">
        <f>IF(N142="znížená",J142,0)</f>
        <v>0</v>
      </c>
      <c r="BG142" s="200">
        <f>IF(N142="zákl. prenesená",J142,0)</f>
        <v>0</v>
      </c>
      <c r="BH142" s="200">
        <f>IF(N142="zníž. prenesená",J142,0)</f>
        <v>0</v>
      </c>
      <c r="BI142" s="200">
        <f>IF(N142="nulová",J142,0)</f>
        <v>0</v>
      </c>
      <c r="BJ142" s="16" t="s">
        <v>89</v>
      </c>
      <c r="BK142" s="200">
        <f>ROUND(I142*H142,2)</f>
        <v>0</v>
      </c>
      <c r="BL142" s="16" t="s">
        <v>166</v>
      </c>
      <c r="BM142" s="199" t="s">
        <v>203</v>
      </c>
    </row>
    <row r="143" s="2" customFormat="1" ht="16.5" customHeight="1">
      <c r="A143" s="35"/>
      <c r="B143" s="186"/>
      <c r="C143" s="187" t="s">
        <v>204</v>
      </c>
      <c r="D143" s="187" t="s">
        <v>150</v>
      </c>
      <c r="E143" s="188" t="s">
        <v>1202</v>
      </c>
      <c r="F143" s="189" t="s">
        <v>1203</v>
      </c>
      <c r="G143" s="190" t="s">
        <v>153</v>
      </c>
      <c r="H143" s="191">
        <v>7</v>
      </c>
      <c r="I143" s="192"/>
      <c r="J143" s="193">
        <f>ROUND(I143*H143,2)</f>
        <v>0</v>
      </c>
      <c r="K143" s="194"/>
      <c r="L143" s="36"/>
      <c r="M143" s="195" t="s">
        <v>1</v>
      </c>
      <c r="N143" s="196" t="s">
        <v>42</v>
      </c>
      <c r="O143" s="79"/>
      <c r="P143" s="197">
        <f>O143*H143</f>
        <v>0</v>
      </c>
      <c r="Q143" s="197">
        <v>0</v>
      </c>
      <c r="R143" s="197">
        <f>Q143*H143</f>
        <v>0</v>
      </c>
      <c r="S143" s="197">
        <v>0</v>
      </c>
      <c r="T143" s="198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9" t="s">
        <v>166</v>
      </c>
      <c r="AT143" s="199" t="s">
        <v>150</v>
      </c>
      <c r="AU143" s="199" t="s">
        <v>89</v>
      </c>
      <c r="AY143" s="16" t="s">
        <v>148</v>
      </c>
      <c r="BE143" s="200">
        <f>IF(N143="základná",J143,0)</f>
        <v>0</v>
      </c>
      <c r="BF143" s="200">
        <f>IF(N143="znížená",J143,0)</f>
        <v>0</v>
      </c>
      <c r="BG143" s="200">
        <f>IF(N143="zákl. prenesená",J143,0)</f>
        <v>0</v>
      </c>
      <c r="BH143" s="200">
        <f>IF(N143="zníž. prenesená",J143,0)</f>
        <v>0</v>
      </c>
      <c r="BI143" s="200">
        <f>IF(N143="nulová",J143,0)</f>
        <v>0</v>
      </c>
      <c r="BJ143" s="16" t="s">
        <v>89</v>
      </c>
      <c r="BK143" s="200">
        <f>ROUND(I143*H143,2)</f>
        <v>0</v>
      </c>
      <c r="BL143" s="16" t="s">
        <v>166</v>
      </c>
      <c r="BM143" s="199" t="s">
        <v>207</v>
      </c>
    </row>
    <row r="144" s="2" customFormat="1" ht="33" customHeight="1">
      <c r="A144" s="35"/>
      <c r="B144" s="186"/>
      <c r="C144" s="201" t="s">
        <v>166</v>
      </c>
      <c r="D144" s="201" t="s">
        <v>155</v>
      </c>
      <c r="E144" s="202" t="s">
        <v>1204</v>
      </c>
      <c r="F144" s="203" t="s">
        <v>1205</v>
      </c>
      <c r="G144" s="204" t="s">
        <v>153</v>
      </c>
      <c r="H144" s="205">
        <v>7</v>
      </c>
      <c r="I144" s="206"/>
      <c r="J144" s="207">
        <f>ROUND(I144*H144,2)</f>
        <v>0</v>
      </c>
      <c r="K144" s="208"/>
      <c r="L144" s="209"/>
      <c r="M144" s="210" t="s">
        <v>1</v>
      </c>
      <c r="N144" s="211" t="s">
        <v>42</v>
      </c>
      <c r="O144" s="79"/>
      <c r="P144" s="197">
        <f>O144*H144</f>
        <v>0</v>
      </c>
      <c r="Q144" s="197">
        <v>0</v>
      </c>
      <c r="R144" s="197">
        <f>Q144*H144</f>
        <v>0</v>
      </c>
      <c r="S144" s="197">
        <v>0</v>
      </c>
      <c r="T144" s="198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9" t="s">
        <v>170</v>
      </c>
      <c r="AT144" s="199" t="s">
        <v>155</v>
      </c>
      <c r="AU144" s="199" t="s">
        <v>89</v>
      </c>
      <c r="AY144" s="16" t="s">
        <v>148</v>
      </c>
      <c r="BE144" s="200">
        <f>IF(N144="základná",J144,0)</f>
        <v>0</v>
      </c>
      <c r="BF144" s="200">
        <f>IF(N144="znížená",J144,0)</f>
        <v>0</v>
      </c>
      <c r="BG144" s="200">
        <f>IF(N144="zákl. prenesená",J144,0)</f>
        <v>0</v>
      </c>
      <c r="BH144" s="200">
        <f>IF(N144="zníž. prenesená",J144,0)</f>
        <v>0</v>
      </c>
      <c r="BI144" s="200">
        <f>IF(N144="nulová",J144,0)</f>
        <v>0</v>
      </c>
      <c r="BJ144" s="16" t="s">
        <v>89</v>
      </c>
      <c r="BK144" s="200">
        <f>ROUND(I144*H144,2)</f>
        <v>0</v>
      </c>
      <c r="BL144" s="16" t="s">
        <v>166</v>
      </c>
      <c r="BM144" s="199" t="s">
        <v>170</v>
      </c>
    </row>
    <row r="145" s="2" customFormat="1" ht="16.5" customHeight="1">
      <c r="A145" s="35"/>
      <c r="B145" s="186"/>
      <c r="C145" s="187" t="s">
        <v>210</v>
      </c>
      <c r="D145" s="187" t="s">
        <v>150</v>
      </c>
      <c r="E145" s="188" t="s">
        <v>1206</v>
      </c>
      <c r="F145" s="189" t="s">
        <v>1207</v>
      </c>
      <c r="G145" s="190" t="s">
        <v>153</v>
      </c>
      <c r="H145" s="191">
        <v>1</v>
      </c>
      <c r="I145" s="192"/>
      <c r="J145" s="193">
        <f>ROUND(I145*H145,2)</f>
        <v>0</v>
      </c>
      <c r="K145" s="194"/>
      <c r="L145" s="36"/>
      <c r="M145" s="195" t="s">
        <v>1</v>
      </c>
      <c r="N145" s="196" t="s">
        <v>42</v>
      </c>
      <c r="O145" s="79"/>
      <c r="P145" s="197">
        <f>O145*H145</f>
        <v>0</v>
      </c>
      <c r="Q145" s="197">
        <v>0</v>
      </c>
      <c r="R145" s="197">
        <f>Q145*H145</f>
        <v>0</v>
      </c>
      <c r="S145" s="197">
        <v>0</v>
      </c>
      <c r="T145" s="198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9" t="s">
        <v>166</v>
      </c>
      <c r="AT145" s="199" t="s">
        <v>150</v>
      </c>
      <c r="AU145" s="199" t="s">
        <v>89</v>
      </c>
      <c r="AY145" s="16" t="s">
        <v>148</v>
      </c>
      <c r="BE145" s="200">
        <f>IF(N145="základná",J145,0)</f>
        <v>0</v>
      </c>
      <c r="BF145" s="200">
        <f>IF(N145="znížená",J145,0)</f>
        <v>0</v>
      </c>
      <c r="BG145" s="200">
        <f>IF(N145="zákl. prenesená",J145,0)</f>
        <v>0</v>
      </c>
      <c r="BH145" s="200">
        <f>IF(N145="zníž. prenesená",J145,0)</f>
        <v>0</v>
      </c>
      <c r="BI145" s="200">
        <f>IF(N145="nulová",J145,0)</f>
        <v>0</v>
      </c>
      <c r="BJ145" s="16" t="s">
        <v>89</v>
      </c>
      <c r="BK145" s="200">
        <f>ROUND(I145*H145,2)</f>
        <v>0</v>
      </c>
      <c r="BL145" s="16" t="s">
        <v>166</v>
      </c>
      <c r="BM145" s="199" t="s">
        <v>213</v>
      </c>
    </row>
    <row r="146" s="2" customFormat="1" ht="33" customHeight="1">
      <c r="A146" s="35"/>
      <c r="B146" s="186"/>
      <c r="C146" s="201" t="s">
        <v>187</v>
      </c>
      <c r="D146" s="201" t="s">
        <v>155</v>
      </c>
      <c r="E146" s="202" t="s">
        <v>1208</v>
      </c>
      <c r="F146" s="203" t="s">
        <v>1209</v>
      </c>
      <c r="G146" s="204" t="s">
        <v>153</v>
      </c>
      <c r="H146" s="205">
        <v>1</v>
      </c>
      <c r="I146" s="206"/>
      <c r="J146" s="207">
        <f>ROUND(I146*H146,2)</f>
        <v>0</v>
      </c>
      <c r="K146" s="208"/>
      <c r="L146" s="209"/>
      <c r="M146" s="210" t="s">
        <v>1</v>
      </c>
      <c r="N146" s="211" t="s">
        <v>42</v>
      </c>
      <c r="O146" s="79"/>
      <c r="P146" s="197">
        <f>O146*H146</f>
        <v>0</v>
      </c>
      <c r="Q146" s="197">
        <v>0</v>
      </c>
      <c r="R146" s="197">
        <f>Q146*H146</f>
        <v>0</v>
      </c>
      <c r="S146" s="197">
        <v>0</v>
      </c>
      <c r="T146" s="198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9" t="s">
        <v>170</v>
      </c>
      <c r="AT146" s="199" t="s">
        <v>155</v>
      </c>
      <c r="AU146" s="199" t="s">
        <v>89</v>
      </c>
      <c r="AY146" s="16" t="s">
        <v>148</v>
      </c>
      <c r="BE146" s="200">
        <f>IF(N146="základná",J146,0)</f>
        <v>0</v>
      </c>
      <c r="BF146" s="200">
        <f>IF(N146="znížená",J146,0)</f>
        <v>0</v>
      </c>
      <c r="BG146" s="200">
        <f>IF(N146="zákl. prenesená",J146,0)</f>
        <v>0</v>
      </c>
      <c r="BH146" s="200">
        <f>IF(N146="zníž. prenesená",J146,0)</f>
        <v>0</v>
      </c>
      <c r="BI146" s="200">
        <f>IF(N146="nulová",J146,0)</f>
        <v>0</v>
      </c>
      <c r="BJ146" s="16" t="s">
        <v>89</v>
      </c>
      <c r="BK146" s="200">
        <f>ROUND(I146*H146,2)</f>
        <v>0</v>
      </c>
      <c r="BL146" s="16" t="s">
        <v>166</v>
      </c>
      <c r="BM146" s="199" t="s">
        <v>216</v>
      </c>
    </row>
    <row r="147" s="2" customFormat="1" ht="16.5" customHeight="1">
      <c r="A147" s="35"/>
      <c r="B147" s="186"/>
      <c r="C147" s="187" t="s">
        <v>217</v>
      </c>
      <c r="D147" s="187" t="s">
        <v>150</v>
      </c>
      <c r="E147" s="188" t="s">
        <v>1210</v>
      </c>
      <c r="F147" s="189" t="s">
        <v>1211</v>
      </c>
      <c r="G147" s="190" t="s">
        <v>153</v>
      </c>
      <c r="H147" s="191">
        <v>1</v>
      </c>
      <c r="I147" s="192"/>
      <c r="J147" s="193">
        <f>ROUND(I147*H147,2)</f>
        <v>0</v>
      </c>
      <c r="K147" s="194"/>
      <c r="L147" s="36"/>
      <c r="M147" s="195" t="s">
        <v>1</v>
      </c>
      <c r="N147" s="196" t="s">
        <v>42</v>
      </c>
      <c r="O147" s="79"/>
      <c r="P147" s="197">
        <f>O147*H147</f>
        <v>0</v>
      </c>
      <c r="Q147" s="197">
        <v>0</v>
      </c>
      <c r="R147" s="197">
        <f>Q147*H147</f>
        <v>0</v>
      </c>
      <c r="S147" s="197">
        <v>0</v>
      </c>
      <c r="T147" s="198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9" t="s">
        <v>166</v>
      </c>
      <c r="AT147" s="199" t="s">
        <v>150</v>
      </c>
      <c r="AU147" s="199" t="s">
        <v>89</v>
      </c>
      <c r="AY147" s="16" t="s">
        <v>148</v>
      </c>
      <c r="BE147" s="200">
        <f>IF(N147="základná",J147,0)</f>
        <v>0</v>
      </c>
      <c r="BF147" s="200">
        <f>IF(N147="znížená",J147,0)</f>
        <v>0</v>
      </c>
      <c r="BG147" s="200">
        <f>IF(N147="zákl. prenesená",J147,0)</f>
        <v>0</v>
      </c>
      <c r="BH147" s="200">
        <f>IF(N147="zníž. prenesená",J147,0)</f>
        <v>0</v>
      </c>
      <c r="BI147" s="200">
        <f>IF(N147="nulová",J147,0)</f>
        <v>0</v>
      </c>
      <c r="BJ147" s="16" t="s">
        <v>89</v>
      </c>
      <c r="BK147" s="200">
        <f>ROUND(I147*H147,2)</f>
        <v>0</v>
      </c>
      <c r="BL147" s="16" t="s">
        <v>166</v>
      </c>
      <c r="BM147" s="199" t="s">
        <v>220</v>
      </c>
    </row>
    <row r="148" s="2" customFormat="1" ht="33" customHeight="1">
      <c r="A148" s="35"/>
      <c r="B148" s="186"/>
      <c r="C148" s="201" t="s">
        <v>7</v>
      </c>
      <c r="D148" s="201" t="s">
        <v>155</v>
      </c>
      <c r="E148" s="202" t="s">
        <v>1212</v>
      </c>
      <c r="F148" s="203" t="s">
        <v>1213</v>
      </c>
      <c r="G148" s="204" t="s">
        <v>153</v>
      </c>
      <c r="H148" s="205">
        <v>1</v>
      </c>
      <c r="I148" s="206"/>
      <c r="J148" s="207">
        <f>ROUND(I148*H148,2)</f>
        <v>0</v>
      </c>
      <c r="K148" s="208"/>
      <c r="L148" s="209"/>
      <c r="M148" s="210" t="s">
        <v>1</v>
      </c>
      <c r="N148" s="211" t="s">
        <v>42</v>
      </c>
      <c r="O148" s="79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9" t="s">
        <v>170</v>
      </c>
      <c r="AT148" s="199" t="s">
        <v>155</v>
      </c>
      <c r="AU148" s="199" t="s">
        <v>89</v>
      </c>
      <c r="AY148" s="16" t="s">
        <v>148</v>
      </c>
      <c r="BE148" s="200">
        <f>IF(N148="základná",J148,0)</f>
        <v>0</v>
      </c>
      <c r="BF148" s="200">
        <f>IF(N148="znížená",J148,0)</f>
        <v>0</v>
      </c>
      <c r="BG148" s="200">
        <f>IF(N148="zákl. prenesená",J148,0)</f>
        <v>0</v>
      </c>
      <c r="BH148" s="200">
        <f>IF(N148="zníž. prenesená",J148,0)</f>
        <v>0</v>
      </c>
      <c r="BI148" s="200">
        <f>IF(N148="nulová",J148,0)</f>
        <v>0</v>
      </c>
      <c r="BJ148" s="16" t="s">
        <v>89</v>
      </c>
      <c r="BK148" s="200">
        <f>ROUND(I148*H148,2)</f>
        <v>0</v>
      </c>
      <c r="BL148" s="16" t="s">
        <v>166</v>
      </c>
      <c r="BM148" s="199" t="s">
        <v>224</v>
      </c>
    </row>
    <row r="149" s="2" customFormat="1" ht="16.5" customHeight="1">
      <c r="A149" s="35"/>
      <c r="B149" s="186"/>
      <c r="C149" s="187" t="s">
        <v>227</v>
      </c>
      <c r="D149" s="187" t="s">
        <v>150</v>
      </c>
      <c r="E149" s="188" t="s">
        <v>1214</v>
      </c>
      <c r="F149" s="189" t="s">
        <v>1215</v>
      </c>
      <c r="G149" s="190" t="s">
        <v>153</v>
      </c>
      <c r="H149" s="191">
        <v>2</v>
      </c>
      <c r="I149" s="192"/>
      <c r="J149" s="193">
        <f>ROUND(I149*H149,2)</f>
        <v>0</v>
      </c>
      <c r="K149" s="194"/>
      <c r="L149" s="36"/>
      <c r="M149" s="195" t="s">
        <v>1</v>
      </c>
      <c r="N149" s="196" t="s">
        <v>42</v>
      </c>
      <c r="O149" s="79"/>
      <c r="P149" s="197">
        <f>O149*H149</f>
        <v>0</v>
      </c>
      <c r="Q149" s="197">
        <v>0</v>
      </c>
      <c r="R149" s="197">
        <f>Q149*H149</f>
        <v>0</v>
      </c>
      <c r="S149" s="197">
        <v>0</v>
      </c>
      <c r="T149" s="198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9" t="s">
        <v>166</v>
      </c>
      <c r="AT149" s="199" t="s">
        <v>150</v>
      </c>
      <c r="AU149" s="199" t="s">
        <v>89</v>
      </c>
      <c r="AY149" s="16" t="s">
        <v>148</v>
      </c>
      <c r="BE149" s="200">
        <f>IF(N149="základná",J149,0)</f>
        <v>0</v>
      </c>
      <c r="BF149" s="200">
        <f>IF(N149="znížená",J149,0)</f>
        <v>0</v>
      </c>
      <c r="BG149" s="200">
        <f>IF(N149="zákl. prenesená",J149,0)</f>
        <v>0</v>
      </c>
      <c r="BH149" s="200">
        <f>IF(N149="zníž. prenesená",J149,0)</f>
        <v>0</v>
      </c>
      <c r="BI149" s="200">
        <f>IF(N149="nulová",J149,0)</f>
        <v>0</v>
      </c>
      <c r="BJ149" s="16" t="s">
        <v>89</v>
      </c>
      <c r="BK149" s="200">
        <f>ROUND(I149*H149,2)</f>
        <v>0</v>
      </c>
      <c r="BL149" s="16" t="s">
        <v>166</v>
      </c>
      <c r="BM149" s="199" t="s">
        <v>230</v>
      </c>
    </row>
    <row r="150" s="2" customFormat="1" ht="33" customHeight="1">
      <c r="A150" s="35"/>
      <c r="B150" s="186"/>
      <c r="C150" s="201" t="s">
        <v>193</v>
      </c>
      <c r="D150" s="201" t="s">
        <v>155</v>
      </c>
      <c r="E150" s="202" t="s">
        <v>1216</v>
      </c>
      <c r="F150" s="203" t="s">
        <v>1217</v>
      </c>
      <c r="G150" s="204" t="s">
        <v>153</v>
      </c>
      <c r="H150" s="205">
        <v>2</v>
      </c>
      <c r="I150" s="206"/>
      <c r="J150" s="207">
        <f>ROUND(I150*H150,2)</f>
        <v>0</v>
      </c>
      <c r="K150" s="208"/>
      <c r="L150" s="209"/>
      <c r="M150" s="210" t="s">
        <v>1</v>
      </c>
      <c r="N150" s="211" t="s">
        <v>42</v>
      </c>
      <c r="O150" s="79"/>
      <c r="P150" s="197">
        <f>O150*H150</f>
        <v>0</v>
      </c>
      <c r="Q150" s="197">
        <v>0</v>
      </c>
      <c r="R150" s="197">
        <f>Q150*H150</f>
        <v>0</v>
      </c>
      <c r="S150" s="197">
        <v>0</v>
      </c>
      <c r="T150" s="198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9" t="s">
        <v>170</v>
      </c>
      <c r="AT150" s="199" t="s">
        <v>155</v>
      </c>
      <c r="AU150" s="199" t="s">
        <v>89</v>
      </c>
      <c r="AY150" s="16" t="s">
        <v>148</v>
      </c>
      <c r="BE150" s="200">
        <f>IF(N150="základná",J150,0)</f>
        <v>0</v>
      </c>
      <c r="BF150" s="200">
        <f>IF(N150="znížená",J150,0)</f>
        <v>0</v>
      </c>
      <c r="BG150" s="200">
        <f>IF(N150="zákl. prenesená",J150,0)</f>
        <v>0</v>
      </c>
      <c r="BH150" s="200">
        <f>IF(N150="zníž. prenesená",J150,0)</f>
        <v>0</v>
      </c>
      <c r="BI150" s="200">
        <f>IF(N150="nulová",J150,0)</f>
        <v>0</v>
      </c>
      <c r="BJ150" s="16" t="s">
        <v>89</v>
      </c>
      <c r="BK150" s="200">
        <f>ROUND(I150*H150,2)</f>
        <v>0</v>
      </c>
      <c r="BL150" s="16" t="s">
        <v>166</v>
      </c>
      <c r="BM150" s="199" t="s">
        <v>233</v>
      </c>
    </row>
    <row r="151" s="2" customFormat="1" ht="24.15" customHeight="1">
      <c r="A151" s="35"/>
      <c r="B151" s="186"/>
      <c r="C151" s="187" t="s">
        <v>234</v>
      </c>
      <c r="D151" s="187" t="s">
        <v>150</v>
      </c>
      <c r="E151" s="188" t="s">
        <v>1218</v>
      </c>
      <c r="F151" s="189" t="s">
        <v>1219</v>
      </c>
      <c r="G151" s="190" t="s">
        <v>223</v>
      </c>
      <c r="H151" s="212"/>
      <c r="I151" s="192"/>
      <c r="J151" s="193">
        <f>ROUND(I151*H151,2)</f>
        <v>0</v>
      </c>
      <c r="K151" s="194"/>
      <c r="L151" s="36"/>
      <c r="M151" s="195" t="s">
        <v>1</v>
      </c>
      <c r="N151" s="196" t="s">
        <v>42</v>
      </c>
      <c r="O151" s="79"/>
      <c r="P151" s="197">
        <f>O151*H151</f>
        <v>0</v>
      </c>
      <c r="Q151" s="197">
        <v>0</v>
      </c>
      <c r="R151" s="197">
        <f>Q151*H151</f>
        <v>0</v>
      </c>
      <c r="S151" s="197">
        <v>0</v>
      </c>
      <c r="T151" s="198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9" t="s">
        <v>166</v>
      </c>
      <c r="AT151" s="199" t="s">
        <v>150</v>
      </c>
      <c r="AU151" s="199" t="s">
        <v>89</v>
      </c>
      <c r="AY151" s="16" t="s">
        <v>148</v>
      </c>
      <c r="BE151" s="200">
        <f>IF(N151="základná",J151,0)</f>
        <v>0</v>
      </c>
      <c r="BF151" s="200">
        <f>IF(N151="znížená",J151,0)</f>
        <v>0</v>
      </c>
      <c r="BG151" s="200">
        <f>IF(N151="zákl. prenesená",J151,0)</f>
        <v>0</v>
      </c>
      <c r="BH151" s="200">
        <f>IF(N151="zníž. prenesená",J151,0)</f>
        <v>0</v>
      </c>
      <c r="BI151" s="200">
        <f>IF(N151="nulová",J151,0)</f>
        <v>0</v>
      </c>
      <c r="BJ151" s="16" t="s">
        <v>89</v>
      </c>
      <c r="BK151" s="200">
        <f>ROUND(I151*H151,2)</f>
        <v>0</v>
      </c>
      <c r="BL151" s="16" t="s">
        <v>166</v>
      </c>
      <c r="BM151" s="199" t="s">
        <v>237</v>
      </c>
    </row>
    <row r="152" s="12" customFormat="1" ht="22.8" customHeight="1">
      <c r="A152" s="12"/>
      <c r="B152" s="173"/>
      <c r="C152" s="12"/>
      <c r="D152" s="174" t="s">
        <v>75</v>
      </c>
      <c r="E152" s="184" t="s">
        <v>1220</v>
      </c>
      <c r="F152" s="184" t="s">
        <v>1221</v>
      </c>
      <c r="G152" s="12"/>
      <c r="H152" s="12"/>
      <c r="I152" s="176"/>
      <c r="J152" s="185">
        <f>BK152</f>
        <v>0</v>
      </c>
      <c r="K152" s="12"/>
      <c r="L152" s="173"/>
      <c r="M152" s="178"/>
      <c r="N152" s="179"/>
      <c r="O152" s="179"/>
      <c r="P152" s="180">
        <f>SUM(P153:P155)</f>
        <v>0</v>
      </c>
      <c r="Q152" s="179"/>
      <c r="R152" s="180">
        <f>SUM(R153:R155)</f>
        <v>0</v>
      </c>
      <c r="S152" s="179"/>
      <c r="T152" s="181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74" t="s">
        <v>89</v>
      </c>
      <c r="AT152" s="182" t="s">
        <v>75</v>
      </c>
      <c r="AU152" s="182" t="s">
        <v>83</v>
      </c>
      <c r="AY152" s="174" t="s">
        <v>148</v>
      </c>
      <c r="BK152" s="183">
        <f>SUM(BK153:BK155)</f>
        <v>0</v>
      </c>
    </row>
    <row r="153" s="2" customFormat="1" ht="33" customHeight="1">
      <c r="A153" s="35"/>
      <c r="B153" s="186"/>
      <c r="C153" s="187" t="s">
        <v>196</v>
      </c>
      <c r="D153" s="187" t="s">
        <v>150</v>
      </c>
      <c r="E153" s="188" t="s">
        <v>1222</v>
      </c>
      <c r="F153" s="189" t="s">
        <v>1223</v>
      </c>
      <c r="G153" s="190" t="s">
        <v>165</v>
      </c>
      <c r="H153" s="191">
        <v>39</v>
      </c>
      <c r="I153" s="192"/>
      <c r="J153" s="193">
        <f>ROUND(I153*H153,2)</f>
        <v>0</v>
      </c>
      <c r="K153" s="194"/>
      <c r="L153" s="36"/>
      <c r="M153" s="195" t="s">
        <v>1</v>
      </c>
      <c r="N153" s="196" t="s">
        <v>42</v>
      </c>
      <c r="O153" s="79"/>
      <c r="P153" s="197">
        <f>O153*H153</f>
        <v>0</v>
      </c>
      <c r="Q153" s="197">
        <v>0</v>
      </c>
      <c r="R153" s="197">
        <f>Q153*H153</f>
        <v>0</v>
      </c>
      <c r="S153" s="197">
        <v>0</v>
      </c>
      <c r="T153" s="198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9" t="s">
        <v>166</v>
      </c>
      <c r="AT153" s="199" t="s">
        <v>150</v>
      </c>
      <c r="AU153" s="199" t="s">
        <v>89</v>
      </c>
      <c r="AY153" s="16" t="s">
        <v>148</v>
      </c>
      <c r="BE153" s="200">
        <f>IF(N153="základná",J153,0)</f>
        <v>0</v>
      </c>
      <c r="BF153" s="200">
        <f>IF(N153="znížená",J153,0)</f>
        <v>0</v>
      </c>
      <c r="BG153" s="200">
        <f>IF(N153="zákl. prenesená",J153,0)</f>
        <v>0</v>
      </c>
      <c r="BH153" s="200">
        <f>IF(N153="zníž. prenesená",J153,0)</f>
        <v>0</v>
      </c>
      <c r="BI153" s="200">
        <f>IF(N153="nulová",J153,0)</f>
        <v>0</v>
      </c>
      <c r="BJ153" s="16" t="s">
        <v>89</v>
      </c>
      <c r="BK153" s="200">
        <f>ROUND(I153*H153,2)</f>
        <v>0</v>
      </c>
      <c r="BL153" s="16" t="s">
        <v>166</v>
      </c>
      <c r="BM153" s="199" t="s">
        <v>240</v>
      </c>
    </row>
    <row r="154" s="2" customFormat="1" ht="33" customHeight="1">
      <c r="A154" s="35"/>
      <c r="B154" s="186"/>
      <c r="C154" s="187" t="s">
        <v>241</v>
      </c>
      <c r="D154" s="187" t="s">
        <v>150</v>
      </c>
      <c r="E154" s="188" t="s">
        <v>1224</v>
      </c>
      <c r="F154" s="189" t="s">
        <v>1225</v>
      </c>
      <c r="G154" s="190" t="s">
        <v>165</v>
      </c>
      <c r="H154" s="191">
        <v>8.3000000000000007</v>
      </c>
      <c r="I154" s="192"/>
      <c r="J154" s="193">
        <f>ROUND(I154*H154,2)</f>
        <v>0</v>
      </c>
      <c r="K154" s="194"/>
      <c r="L154" s="36"/>
      <c r="M154" s="195" t="s">
        <v>1</v>
      </c>
      <c r="N154" s="196" t="s">
        <v>42</v>
      </c>
      <c r="O154" s="79"/>
      <c r="P154" s="197">
        <f>O154*H154</f>
        <v>0</v>
      </c>
      <c r="Q154" s="197">
        <v>0</v>
      </c>
      <c r="R154" s="197">
        <f>Q154*H154</f>
        <v>0</v>
      </c>
      <c r="S154" s="197">
        <v>0</v>
      </c>
      <c r="T154" s="198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9" t="s">
        <v>166</v>
      </c>
      <c r="AT154" s="199" t="s">
        <v>150</v>
      </c>
      <c r="AU154" s="199" t="s">
        <v>89</v>
      </c>
      <c r="AY154" s="16" t="s">
        <v>148</v>
      </c>
      <c r="BE154" s="200">
        <f>IF(N154="základná",J154,0)</f>
        <v>0</v>
      </c>
      <c r="BF154" s="200">
        <f>IF(N154="znížená",J154,0)</f>
        <v>0</v>
      </c>
      <c r="BG154" s="200">
        <f>IF(N154="zákl. prenesená",J154,0)</f>
        <v>0</v>
      </c>
      <c r="BH154" s="200">
        <f>IF(N154="zníž. prenesená",J154,0)</f>
        <v>0</v>
      </c>
      <c r="BI154" s="200">
        <f>IF(N154="nulová",J154,0)</f>
        <v>0</v>
      </c>
      <c r="BJ154" s="16" t="s">
        <v>89</v>
      </c>
      <c r="BK154" s="200">
        <f>ROUND(I154*H154,2)</f>
        <v>0</v>
      </c>
      <c r="BL154" s="16" t="s">
        <v>166</v>
      </c>
      <c r="BM154" s="199" t="s">
        <v>244</v>
      </c>
    </row>
    <row r="155" s="2" customFormat="1" ht="24.15" customHeight="1">
      <c r="A155" s="35"/>
      <c r="B155" s="186"/>
      <c r="C155" s="187" t="s">
        <v>200</v>
      </c>
      <c r="D155" s="187" t="s">
        <v>150</v>
      </c>
      <c r="E155" s="188" t="s">
        <v>1226</v>
      </c>
      <c r="F155" s="189" t="s">
        <v>1227</v>
      </c>
      <c r="G155" s="190" t="s">
        <v>165</v>
      </c>
      <c r="H155" s="191">
        <v>4</v>
      </c>
      <c r="I155" s="192"/>
      <c r="J155" s="193">
        <f>ROUND(I155*H155,2)</f>
        <v>0</v>
      </c>
      <c r="K155" s="194"/>
      <c r="L155" s="36"/>
      <c r="M155" s="195" t="s">
        <v>1</v>
      </c>
      <c r="N155" s="196" t="s">
        <v>42</v>
      </c>
      <c r="O155" s="79"/>
      <c r="P155" s="197">
        <f>O155*H155</f>
        <v>0</v>
      </c>
      <c r="Q155" s="197">
        <v>0</v>
      </c>
      <c r="R155" s="197">
        <f>Q155*H155</f>
        <v>0</v>
      </c>
      <c r="S155" s="197">
        <v>0</v>
      </c>
      <c r="T155" s="198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9" t="s">
        <v>166</v>
      </c>
      <c r="AT155" s="199" t="s">
        <v>150</v>
      </c>
      <c r="AU155" s="199" t="s">
        <v>89</v>
      </c>
      <c r="AY155" s="16" t="s">
        <v>148</v>
      </c>
      <c r="BE155" s="200">
        <f>IF(N155="základná",J155,0)</f>
        <v>0</v>
      </c>
      <c r="BF155" s="200">
        <f>IF(N155="znížená",J155,0)</f>
        <v>0</v>
      </c>
      <c r="BG155" s="200">
        <f>IF(N155="zákl. prenesená",J155,0)</f>
        <v>0</v>
      </c>
      <c r="BH155" s="200">
        <f>IF(N155="zníž. prenesená",J155,0)</f>
        <v>0</v>
      </c>
      <c r="BI155" s="200">
        <f>IF(N155="nulová",J155,0)</f>
        <v>0</v>
      </c>
      <c r="BJ155" s="16" t="s">
        <v>89</v>
      </c>
      <c r="BK155" s="200">
        <f>ROUND(I155*H155,2)</f>
        <v>0</v>
      </c>
      <c r="BL155" s="16" t="s">
        <v>166</v>
      </c>
      <c r="BM155" s="199" t="s">
        <v>247</v>
      </c>
    </row>
    <row r="156" s="12" customFormat="1" ht="25.92" customHeight="1">
      <c r="A156" s="12"/>
      <c r="B156" s="173"/>
      <c r="C156" s="12"/>
      <c r="D156" s="174" t="s">
        <v>75</v>
      </c>
      <c r="E156" s="175" t="s">
        <v>155</v>
      </c>
      <c r="F156" s="175" t="s">
        <v>1109</v>
      </c>
      <c r="G156" s="12"/>
      <c r="H156" s="12"/>
      <c r="I156" s="176"/>
      <c r="J156" s="177">
        <f>BK156</f>
        <v>0</v>
      </c>
      <c r="K156" s="12"/>
      <c r="L156" s="173"/>
      <c r="M156" s="178"/>
      <c r="N156" s="179"/>
      <c r="O156" s="179"/>
      <c r="P156" s="180">
        <f>P157+P165</f>
        <v>0</v>
      </c>
      <c r="Q156" s="179"/>
      <c r="R156" s="180">
        <f>R157+R165</f>
        <v>0</v>
      </c>
      <c r="S156" s="179"/>
      <c r="T156" s="181">
        <f>T157+T165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74" t="s">
        <v>102</v>
      </c>
      <c r="AT156" s="182" t="s">
        <v>75</v>
      </c>
      <c r="AU156" s="182" t="s">
        <v>76</v>
      </c>
      <c r="AY156" s="174" t="s">
        <v>148</v>
      </c>
      <c r="BK156" s="183">
        <f>BK157+BK165</f>
        <v>0</v>
      </c>
    </row>
    <row r="157" s="12" customFormat="1" ht="22.8" customHeight="1">
      <c r="A157" s="12"/>
      <c r="B157" s="173"/>
      <c r="C157" s="12"/>
      <c r="D157" s="174" t="s">
        <v>75</v>
      </c>
      <c r="E157" s="184" t="s">
        <v>1228</v>
      </c>
      <c r="F157" s="184" t="s">
        <v>1229</v>
      </c>
      <c r="G157" s="12"/>
      <c r="H157" s="12"/>
      <c r="I157" s="176"/>
      <c r="J157" s="185">
        <f>BK157</f>
        <v>0</v>
      </c>
      <c r="K157" s="12"/>
      <c r="L157" s="173"/>
      <c r="M157" s="178"/>
      <c r="N157" s="179"/>
      <c r="O157" s="179"/>
      <c r="P157" s="180">
        <f>SUM(P158:P164)</f>
        <v>0</v>
      </c>
      <c r="Q157" s="179"/>
      <c r="R157" s="180">
        <f>SUM(R158:R164)</f>
        <v>0</v>
      </c>
      <c r="S157" s="179"/>
      <c r="T157" s="181">
        <f>SUM(T158:T164)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74" t="s">
        <v>102</v>
      </c>
      <c r="AT157" s="182" t="s">
        <v>75</v>
      </c>
      <c r="AU157" s="182" t="s">
        <v>83</v>
      </c>
      <c r="AY157" s="174" t="s">
        <v>148</v>
      </c>
      <c r="BK157" s="183">
        <f>SUM(BK158:BK164)</f>
        <v>0</v>
      </c>
    </row>
    <row r="158" s="2" customFormat="1" ht="24.15" customHeight="1">
      <c r="A158" s="35"/>
      <c r="B158" s="186"/>
      <c r="C158" s="187" t="s">
        <v>248</v>
      </c>
      <c r="D158" s="187" t="s">
        <v>150</v>
      </c>
      <c r="E158" s="188" t="s">
        <v>1230</v>
      </c>
      <c r="F158" s="189" t="s">
        <v>1231</v>
      </c>
      <c r="G158" s="190" t="s">
        <v>153</v>
      </c>
      <c r="H158" s="191">
        <v>1</v>
      </c>
      <c r="I158" s="192"/>
      <c r="J158" s="193">
        <f>ROUND(I158*H158,2)</f>
        <v>0</v>
      </c>
      <c r="K158" s="194"/>
      <c r="L158" s="36"/>
      <c r="M158" s="195" t="s">
        <v>1</v>
      </c>
      <c r="N158" s="196" t="s">
        <v>42</v>
      </c>
      <c r="O158" s="79"/>
      <c r="P158" s="197">
        <f>O158*H158</f>
        <v>0</v>
      </c>
      <c r="Q158" s="197">
        <v>0</v>
      </c>
      <c r="R158" s="197">
        <f>Q158*H158</f>
        <v>0</v>
      </c>
      <c r="S158" s="197">
        <v>0</v>
      </c>
      <c r="T158" s="198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9" t="s">
        <v>268</v>
      </c>
      <c r="AT158" s="199" t="s">
        <v>150</v>
      </c>
      <c r="AU158" s="199" t="s">
        <v>89</v>
      </c>
      <c r="AY158" s="16" t="s">
        <v>148</v>
      </c>
      <c r="BE158" s="200">
        <f>IF(N158="základná",J158,0)</f>
        <v>0</v>
      </c>
      <c r="BF158" s="200">
        <f>IF(N158="znížená",J158,0)</f>
        <v>0</v>
      </c>
      <c r="BG158" s="200">
        <f>IF(N158="zákl. prenesená",J158,0)</f>
        <v>0</v>
      </c>
      <c r="BH158" s="200">
        <f>IF(N158="zníž. prenesená",J158,0)</f>
        <v>0</v>
      </c>
      <c r="BI158" s="200">
        <f>IF(N158="nulová",J158,0)</f>
        <v>0</v>
      </c>
      <c r="BJ158" s="16" t="s">
        <v>89</v>
      </c>
      <c r="BK158" s="200">
        <f>ROUND(I158*H158,2)</f>
        <v>0</v>
      </c>
      <c r="BL158" s="16" t="s">
        <v>268</v>
      </c>
      <c r="BM158" s="199" t="s">
        <v>251</v>
      </c>
    </row>
    <row r="159" s="2" customFormat="1" ht="21.75" customHeight="1">
      <c r="A159" s="35"/>
      <c r="B159" s="186"/>
      <c r="C159" s="201" t="s">
        <v>203</v>
      </c>
      <c r="D159" s="201" t="s">
        <v>155</v>
      </c>
      <c r="E159" s="202" t="s">
        <v>1232</v>
      </c>
      <c r="F159" s="203" t="s">
        <v>1233</v>
      </c>
      <c r="G159" s="204" t="s">
        <v>153</v>
      </c>
      <c r="H159" s="205">
        <v>1</v>
      </c>
      <c r="I159" s="206"/>
      <c r="J159" s="207">
        <f>ROUND(I159*H159,2)</f>
        <v>0</v>
      </c>
      <c r="K159" s="208"/>
      <c r="L159" s="209"/>
      <c r="M159" s="210" t="s">
        <v>1</v>
      </c>
      <c r="N159" s="211" t="s">
        <v>42</v>
      </c>
      <c r="O159" s="79"/>
      <c r="P159" s="197">
        <f>O159*H159</f>
        <v>0</v>
      </c>
      <c r="Q159" s="197">
        <v>0</v>
      </c>
      <c r="R159" s="197">
        <f>Q159*H159</f>
        <v>0</v>
      </c>
      <c r="S159" s="197">
        <v>0</v>
      </c>
      <c r="T159" s="198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9" t="s">
        <v>817</v>
      </c>
      <c r="AT159" s="199" t="s">
        <v>155</v>
      </c>
      <c r="AU159" s="199" t="s">
        <v>89</v>
      </c>
      <c r="AY159" s="16" t="s">
        <v>148</v>
      </c>
      <c r="BE159" s="200">
        <f>IF(N159="základná",J159,0)</f>
        <v>0</v>
      </c>
      <c r="BF159" s="200">
        <f>IF(N159="znížená",J159,0)</f>
        <v>0</v>
      </c>
      <c r="BG159" s="200">
        <f>IF(N159="zákl. prenesená",J159,0)</f>
        <v>0</v>
      </c>
      <c r="BH159" s="200">
        <f>IF(N159="zníž. prenesená",J159,0)</f>
        <v>0</v>
      </c>
      <c r="BI159" s="200">
        <f>IF(N159="nulová",J159,0)</f>
        <v>0</v>
      </c>
      <c r="BJ159" s="16" t="s">
        <v>89</v>
      </c>
      <c r="BK159" s="200">
        <f>ROUND(I159*H159,2)</f>
        <v>0</v>
      </c>
      <c r="BL159" s="16" t="s">
        <v>268</v>
      </c>
      <c r="BM159" s="199" t="s">
        <v>254</v>
      </c>
    </row>
    <row r="160" s="2" customFormat="1" ht="21.75" customHeight="1">
      <c r="A160" s="35"/>
      <c r="B160" s="186"/>
      <c r="C160" s="187" t="s">
        <v>255</v>
      </c>
      <c r="D160" s="187" t="s">
        <v>150</v>
      </c>
      <c r="E160" s="188" t="s">
        <v>1234</v>
      </c>
      <c r="F160" s="189" t="s">
        <v>1235</v>
      </c>
      <c r="G160" s="190" t="s">
        <v>165</v>
      </c>
      <c r="H160" s="191">
        <v>39</v>
      </c>
      <c r="I160" s="192"/>
      <c r="J160" s="193">
        <f>ROUND(I160*H160,2)</f>
        <v>0</v>
      </c>
      <c r="K160" s="194"/>
      <c r="L160" s="36"/>
      <c r="M160" s="195" t="s">
        <v>1</v>
      </c>
      <c r="N160" s="196" t="s">
        <v>42</v>
      </c>
      <c r="O160" s="79"/>
      <c r="P160" s="197">
        <f>O160*H160</f>
        <v>0</v>
      </c>
      <c r="Q160" s="197">
        <v>0</v>
      </c>
      <c r="R160" s="197">
        <f>Q160*H160</f>
        <v>0</v>
      </c>
      <c r="S160" s="197">
        <v>0</v>
      </c>
      <c r="T160" s="198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9" t="s">
        <v>268</v>
      </c>
      <c r="AT160" s="199" t="s">
        <v>150</v>
      </c>
      <c r="AU160" s="199" t="s">
        <v>89</v>
      </c>
      <c r="AY160" s="16" t="s">
        <v>148</v>
      </c>
      <c r="BE160" s="200">
        <f>IF(N160="základná",J160,0)</f>
        <v>0</v>
      </c>
      <c r="BF160" s="200">
        <f>IF(N160="znížená",J160,0)</f>
        <v>0</v>
      </c>
      <c r="BG160" s="200">
        <f>IF(N160="zákl. prenesená",J160,0)</f>
        <v>0</v>
      </c>
      <c r="BH160" s="200">
        <f>IF(N160="zníž. prenesená",J160,0)</f>
        <v>0</v>
      </c>
      <c r="BI160" s="200">
        <f>IF(N160="nulová",J160,0)</f>
        <v>0</v>
      </c>
      <c r="BJ160" s="16" t="s">
        <v>89</v>
      </c>
      <c r="BK160" s="200">
        <f>ROUND(I160*H160,2)</f>
        <v>0</v>
      </c>
      <c r="BL160" s="16" t="s">
        <v>268</v>
      </c>
      <c r="BM160" s="199" t="s">
        <v>258</v>
      </c>
    </row>
    <row r="161" s="2" customFormat="1" ht="21.75" customHeight="1">
      <c r="A161" s="35"/>
      <c r="B161" s="186"/>
      <c r="C161" s="187" t="s">
        <v>207</v>
      </c>
      <c r="D161" s="187" t="s">
        <v>150</v>
      </c>
      <c r="E161" s="188" t="s">
        <v>1236</v>
      </c>
      <c r="F161" s="189" t="s">
        <v>1237</v>
      </c>
      <c r="G161" s="190" t="s">
        <v>165</v>
      </c>
      <c r="H161" s="191">
        <v>8.3000000000000007</v>
      </c>
      <c r="I161" s="192"/>
      <c r="J161" s="193">
        <f>ROUND(I161*H161,2)</f>
        <v>0</v>
      </c>
      <c r="K161" s="194"/>
      <c r="L161" s="36"/>
      <c r="M161" s="195" t="s">
        <v>1</v>
      </c>
      <c r="N161" s="196" t="s">
        <v>42</v>
      </c>
      <c r="O161" s="79"/>
      <c r="P161" s="197">
        <f>O161*H161</f>
        <v>0</v>
      </c>
      <c r="Q161" s="197">
        <v>0</v>
      </c>
      <c r="R161" s="197">
        <f>Q161*H161</f>
        <v>0</v>
      </c>
      <c r="S161" s="197">
        <v>0</v>
      </c>
      <c r="T161" s="198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9" t="s">
        <v>268</v>
      </c>
      <c r="AT161" s="199" t="s">
        <v>150</v>
      </c>
      <c r="AU161" s="199" t="s">
        <v>89</v>
      </c>
      <c r="AY161" s="16" t="s">
        <v>148</v>
      </c>
      <c r="BE161" s="200">
        <f>IF(N161="základná",J161,0)</f>
        <v>0</v>
      </c>
      <c r="BF161" s="200">
        <f>IF(N161="znížená",J161,0)</f>
        <v>0</v>
      </c>
      <c r="BG161" s="200">
        <f>IF(N161="zákl. prenesená",J161,0)</f>
        <v>0</v>
      </c>
      <c r="BH161" s="200">
        <f>IF(N161="zníž. prenesená",J161,0)</f>
        <v>0</v>
      </c>
      <c r="BI161" s="200">
        <f>IF(N161="nulová",J161,0)</f>
        <v>0</v>
      </c>
      <c r="BJ161" s="16" t="s">
        <v>89</v>
      </c>
      <c r="BK161" s="200">
        <f>ROUND(I161*H161,2)</f>
        <v>0</v>
      </c>
      <c r="BL161" s="16" t="s">
        <v>268</v>
      </c>
      <c r="BM161" s="199" t="s">
        <v>261</v>
      </c>
    </row>
    <row r="162" s="2" customFormat="1" ht="21.75" customHeight="1">
      <c r="A162" s="35"/>
      <c r="B162" s="186"/>
      <c r="C162" s="187" t="s">
        <v>262</v>
      </c>
      <c r="D162" s="187" t="s">
        <v>150</v>
      </c>
      <c r="E162" s="188" t="s">
        <v>1238</v>
      </c>
      <c r="F162" s="189" t="s">
        <v>1239</v>
      </c>
      <c r="G162" s="190" t="s">
        <v>165</v>
      </c>
      <c r="H162" s="191">
        <v>4</v>
      </c>
      <c r="I162" s="192"/>
      <c r="J162" s="193">
        <f>ROUND(I162*H162,2)</f>
        <v>0</v>
      </c>
      <c r="K162" s="194"/>
      <c r="L162" s="36"/>
      <c r="M162" s="195" t="s">
        <v>1</v>
      </c>
      <c r="N162" s="196" t="s">
        <v>42</v>
      </c>
      <c r="O162" s="79"/>
      <c r="P162" s="197">
        <f>O162*H162</f>
        <v>0</v>
      </c>
      <c r="Q162" s="197">
        <v>0</v>
      </c>
      <c r="R162" s="197">
        <f>Q162*H162</f>
        <v>0</v>
      </c>
      <c r="S162" s="197">
        <v>0</v>
      </c>
      <c r="T162" s="198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9" t="s">
        <v>268</v>
      </c>
      <c r="AT162" s="199" t="s">
        <v>150</v>
      </c>
      <c r="AU162" s="199" t="s">
        <v>89</v>
      </c>
      <c r="AY162" s="16" t="s">
        <v>148</v>
      </c>
      <c r="BE162" s="200">
        <f>IF(N162="základná",J162,0)</f>
        <v>0</v>
      </c>
      <c r="BF162" s="200">
        <f>IF(N162="znížená",J162,0)</f>
        <v>0</v>
      </c>
      <c r="BG162" s="200">
        <f>IF(N162="zákl. prenesená",J162,0)</f>
        <v>0</v>
      </c>
      <c r="BH162" s="200">
        <f>IF(N162="zníž. prenesená",J162,0)</f>
        <v>0</v>
      </c>
      <c r="BI162" s="200">
        <f>IF(N162="nulová",J162,0)</f>
        <v>0</v>
      </c>
      <c r="BJ162" s="16" t="s">
        <v>89</v>
      </c>
      <c r="BK162" s="200">
        <f>ROUND(I162*H162,2)</f>
        <v>0</v>
      </c>
      <c r="BL162" s="16" t="s">
        <v>268</v>
      </c>
      <c r="BM162" s="199" t="s">
        <v>265</v>
      </c>
    </row>
    <row r="163" s="2" customFormat="1" ht="24.15" customHeight="1">
      <c r="A163" s="35"/>
      <c r="B163" s="186"/>
      <c r="C163" s="187" t="s">
        <v>170</v>
      </c>
      <c r="D163" s="187" t="s">
        <v>150</v>
      </c>
      <c r="E163" s="188" t="s">
        <v>1240</v>
      </c>
      <c r="F163" s="189" t="s">
        <v>1241</v>
      </c>
      <c r="G163" s="190" t="s">
        <v>1242</v>
      </c>
      <c r="H163" s="191">
        <v>1</v>
      </c>
      <c r="I163" s="192"/>
      <c r="J163" s="193">
        <f>ROUND(I163*H163,2)</f>
        <v>0</v>
      </c>
      <c r="K163" s="194"/>
      <c r="L163" s="36"/>
      <c r="M163" s="195" t="s">
        <v>1</v>
      </c>
      <c r="N163" s="196" t="s">
        <v>42</v>
      </c>
      <c r="O163" s="79"/>
      <c r="P163" s="197">
        <f>O163*H163</f>
        <v>0</v>
      </c>
      <c r="Q163" s="197">
        <v>0</v>
      </c>
      <c r="R163" s="197">
        <f>Q163*H163</f>
        <v>0</v>
      </c>
      <c r="S163" s="197">
        <v>0</v>
      </c>
      <c r="T163" s="198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9" t="s">
        <v>268</v>
      </c>
      <c r="AT163" s="199" t="s">
        <v>150</v>
      </c>
      <c r="AU163" s="199" t="s">
        <v>89</v>
      </c>
      <c r="AY163" s="16" t="s">
        <v>148</v>
      </c>
      <c r="BE163" s="200">
        <f>IF(N163="základná",J163,0)</f>
        <v>0</v>
      </c>
      <c r="BF163" s="200">
        <f>IF(N163="znížená",J163,0)</f>
        <v>0</v>
      </c>
      <c r="BG163" s="200">
        <f>IF(N163="zákl. prenesená",J163,0)</f>
        <v>0</v>
      </c>
      <c r="BH163" s="200">
        <f>IF(N163="zníž. prenesená",J163,0)</f>
        <v>0</v>
      </c>
      <c r="BI163" s="200">
        <f>IF(N163="nulová",J163,0)</f>
        <v>0</v>
      </c>
      <c r="BJ163" s="16" t="s">
        <v>89</v>
      </c>
      <c r="BK163" s="200">
        <f>ROUND(I163*H163,2)</f>
        <v>0</v>
      </c>
      <c r="BL163" s="16" t="s">
        <v>268</v>
      </c>
      <c r="BM163" s="199" t="s">
        <v>268</v>
      </c>
    </row>
    <row r="164" s="2" customFormat="1" ht="16.5" customHeight="1">
      <c r="A164" s="35"/>
      <c r="B164" s="186"/>
      <c r="C164" s="187" t="s">
        <v>269</v>
      </c>
      <c r="D164" s="187" t="s">
        <v>150</v>
      </c>
      <c r="E164" s="188" t="s">
        <v>1243</v>
      </c>
      <c r="F164" s="189" t="s">
        <v>1244</v>
      </c>
      <c r="G164" s="190" t="s">
        <v>165</v>
      </c>
      <c r="H164" s="191">
        <v>51.299999999999997</v>
      </c>
      <c r="I164" s="192"/>
      <c r="J164" s="193">
        <f>ROUND(I164*H164,2)</f>
        <v>0</v>
      </c>
      <c r="K164" s="194"/>
      <c r="L164" s="36"/>
      <c r="M164" s="195" t="s">
        <v>1</v>
      </c>
      <c r="N164" s="196" t="s">
        <v>42</v>
      </c>
      <c r="O164" s="79"/>
      <c r="P164" s="197">
        <f>O164*H164</f>
        <v>0</v>
      </c>
      <c r="Q164" s="197">
        <v>0</v>
      </c>
      <c r="R164" s="197">
        <f>Q164*H164</f>
        <v>0</v>
      </c>
      <c r="S164" s="197">
        <v>0</v>
      </c>
      <c r="T164" s="198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9" t="s">
        <v>268</v>
      </c>
      <c r="AT164" s="199" t="s">
        <v>150</v>
      </c>
      <c r="AU164" s="199" t="s">
        <v>89</v>
      </c>
      <c r="AY164" s="16" t="s">
        <v>148</v>
      </c>
      <c r="BE164" s="200">
        <f>IF(N164="základná",J164,0)</f>
        <v>0</v>
      </c>
      <c r="BF164" s="200">
        <f>IF(N164="znížená",J164,0)</f>
        <v>0</v>
      </c>
      <c r="BG164" s="200">
        <f>IF(N164="zákl. prenesená",J164,0)</f>
        <v>0</v>
      </c>
      <c r="BH164" s="200">
        <f>IF(N164="zníž. prenesená",J164,0)</f>
        <v>0</v>
      </c>
      <c r="BI164" s="200">
        <f>IF(N164="nulová",J164,0)</f>
        <v>0</v>
      </c>
      <c r="BJ164" s="16" t="s">
        <v>89</v>
      </c>
      <c r="BK164" s="200">
        <f>ROUND(I164*H164,2)</f>
        <v>0</v>
      </c>
      <c r="BL164" s="16" t="s">
        <v>268</v>
      </c>
      <c r="BM164" s="199" t="s">
        <v>272</v>
      </c>
    </row>
    <row r="165" s="12" customFormat="1" ht="22.8" customHeight="1">
      <c r="A165" s="12"/>
      <c r="B165" s="173"/>
      <c r="C165" s="12"/>
      <c r="D165" s="174" t="s">
        <v>75</v>
      </c>
      <c r="E165" s="184" t="s">
        <v>1159</v>
      </c>
      <c r="F165" s="184" t="s">
        <v>1160</v>
      </c>
      <c r="G165" s="12"/>
      <c r="H165" s="12"/>
      <c r="I165" s="176"/>
      <c r="J165" s="185">
        <f>BK165</f>
        <v>0</v>
      </c>
      <c r="K165" s="12"/>
      <c r="L165" s="173"/>
      <c r="M165" s="178"/>
      <c r="N165" s="179"/>
      <c r="O165" s="179"/>
      <c r="P165" s="180">
        <f>P166</f>
        <v>0</v>
      </c>
      <c r="Q165" s="179"/>
      <c r="R165" s="180">
        <f>R166</f>
        <v>0</v>
      </c>
      <c r="S165" s="179"/>
      <c r="T165" s="181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74" t="s">
        <v>154</v>
      </c>
      <c r="AT165" s="182" t="s">
        <v>75</v>
      </c>
      <c r="AU165" s="182" t="s">
        <v>83</v>
      </c>
      <c r="AY165" s="174" t="s">
        <v>148</v>
      </c>
      <c r="BK165" s="183">
        <f>BK166</f>
        <v>0</v>
      </c>
    </row>
    <row r="166" s="2" customFormat="1" ht="16.5" customHeight="1">
      <c r="A166" s="35"/>
      <c r="B166" s="186"/>
      <c r="C166" s="187" t="s">
        <v>213</v>
      </c>
      <c r="D166" s="187" t="s">
        <v>150</v>
      </c>
      <c r="E166" s="188" t="s">
        <v>1245</v>
      </c>
      <c r="F166" s="189" t="s">
        <v>1246</v>
      </c>
      <c r="G166" s="190" t="s">
        <v>1164</v>
      </c>
      <c r="H166" s="191">
        <v>12</v>
      </c>
      <c r="I166" s="192"/>
      <c r="J166" s="193">
        <f>ROUND(I166*H166,2)</f>
        <v>0</v>
      </c>
      <c r="K166" s="194"/>
      <c r="L166" s="36"/>
      <c r="M166" s="213" t="s">
        <v>1</v>
      </c>
      <c r="N166" s="214" t="s">
        <v>42</v>
      </c>
      <c r="O166" s="215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9" t="s">
        <v>1165</v>
      </c>
      <c r="AT166" s="199" t="s">
        <v>150</v>
      </c>
      <c r="AU166" s="199" t="s">
        <v>89</v>
      </c>
      <c r="AY166" s="16" t="s">
        <v>148</v>
      </c>
      <c r="BE166" s="200">
        <f>IF(N166="základná",J166,0)</f>
        <v>0</v>
      </c>
      <c r="BF166" s="200">
        <f>IF(N166="znížená",J166,0)</f>
        <v>0</v>
      </c>
      <c r="BG166" s="200">
        <f>IF(N166="zákl. prenesená",J166,0)</f>
        <v>0</v>
      </c>
      <c r="BH166" s="200">
        <f>IF(N166="zníž. prenesená",J166,0)</f>
        <v>0</v>
      </c>
      <c r="BI166" s="200">
        <f>IF(N166="nulová",J166,0)</f>
        <v>0</v>
      </c>
      <c r="BJ166" s="16" t="s">
        <v>89</v>
      </c>
      <c r="BK166" s="200">
        <f>ROUND(I166*H166,2)</f>
        <v>0</v>
      </c>
      <c r="BL166" s="16" t="s">
        <v>1165</v>
      </c>
      <c r="BM166" s="199" t="s">
        <v>275</v>
      </c>
    </row>
    <row r="167" s="2" customFormat="1" ht="6.96" customHeight="1">
      <c r="A167" s="35"/>
      <c r="B167" s="62"/>
      <c r="C167" s="63"/>
      <c r="D167" s="63"/>
      <c r="E167" s="63"/>
      <c r="F167" s="63"/>
      <c r="G167" s="63"/>
      <c r="H167" s="63"/>
      <c r="I167" s="63"/>
      <c r="J167" s="63"/>
      <c r="K167" s="63"/>
      <c r="L167" s="36"/>
      <c r="M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</row>
  </sheetData>
  <autoFilter ref="C125:K16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  <mergeCell ref="E118:H11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103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="1" customFormat="1" ht="24.96" customHeight="1">
      <c r="B4" s="19"/>
      <c r="D4" s="20" t="s">
        <v>116</v>
      </c>
      <c r="L4" s="19"/>
      <c r="M4" s="131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15</v>
      </c>
      <c r="L6" s="19"/>
    </row>
    <row r="7" s="1" customFormat="1" ht="16.5" customHeight="1">
      <c r="B7" s="19"/>
      <c r="E7" s="132" t="str">
        <f>'Rekapitulácia stavby'!K6</f>
        <v>Spracovateľská prevádzka spoločnosti JOLI s.r.o.-technológia</v>
      </c>
      <c r="F7" s="29"/>
      <c r="G7" s="29"/>
      <c r="H7" s="29"/>
      <c r="L7" s="19"/>
    </row>
    <row r="8">
      <c r="B8" s="19"/>
      <c r="D8" s="29" t="s">
        <v>117</v>
      </c>
      <c r="L8" s="19"/>
    </row>
    <row r="9" s="1" customFormat="1" ht="16.5" customHeight="1">
      <c r="B9" s="19"/>
      <c r="E9" s="132" t="s">
        <v>118</v>
      </c>
      <c r="F9" s="1"/>
      <c r="G9" s="1"/>
      <c r="H9" s="1"/>
      <c r="L9" s="19"/>
    </row>
    <row r="10" s="1" customFormat="1" ht="12" customHeight="1">
      <c r="B10" s="19"/>
      <c r="D10" s="29" t="s">
        <v>119</v>
      </c>
      <c r="L10" s="19"/>
    </row>
    <row r="11" s="2" customFormat="1" ht="16.5" customHeight="1">
      <c r="A11" s="35"/>
      <c r="B11" s="36"/>
      <c r="C11" s="35"/>
      <c r="D11" s="35"/>
      <c r="E11" s="137" t="s">
        <v>1247</v>
      </c>
      <c r="F11" s="35"/>
      <c r="G11" s="35"/>
      <c r="H11" s="35"/>
      <c r="I11" s="35"/>
      <c r="J11" s="35"/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1248</v>
      </c>
      <c r="E12" s="35"/>
      <c r="F12" s="35"/>
      <c r="G12" s="35"/>
      <c r="H12" s="35"/>
      <c r="I12" s="35"/>
      <c r="J12" s="35"/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6.5" customHeight="1">
      <c r="A13" s="35"/>
      <c r="B13" s="36"/>
      <c r="C13" s="35"/>
      <c r="D13" s="35"/>
      <c r="E13" s="69" t="s">
        <v>1249</v>
      </c>
      <c r="F13" s="35"/>
      <c r="G13" s="35"/>
      <c r="H13" s="35"/>
      <c r="I13" s="35"/>
      <c r="J13" s="35"/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>
      <c r="A14" s="35"/>
      <c r="B14" s="36"/>
      <c r="C14" s="35"/>
      <c r="D14" s="35"/>
      <c r="E14" s="35"/>
      <c r="F14" s="35"/>
      <c r="G14" s="35"/>
      <c r="H14" s="35"/>
      <c r="I14" s="35"/>
      <c r="J14" s="35"/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36"/>
      <c r="C15" s="35"/>
      <c r="D15" s="29" t="s">
        <v>17</v>
      </c>
      <c r="E15" s="35"/>
      <c r="F15" s="24" t="s">
        <v>1</v>
      </c>
      <c r="G15" s="35"/>
      <c r="H15" s="35"/>
      <c r="I15" s="29" t="s">
        <v>18</v>
      </c>
      <c r="J15" s="24" t="s">
        <v>1</v>
      </c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36"/>
      <c r="C16" s="35"/>
      <c r="D16" s="29" t="s">
        <v>19</v>
      </c>
      <c r="E16" s="35"/>
      <c r="F16" s="24" t="s">
        <v>20</v>
      </c>
      <c r="G16" s="35"/>
      <c r="H16" s="35"/>
      <c r="I16" s="29" t="s">
        <v>21</v>
      </c>
      <c r="J16" s="71" t="str">
        <f>'Rekapitulácia stavby'!AN8</f>
        <v>12. 2. 2024</v>
      </c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0.8" customHeight="1">
      <c r="A17" s="35"/>
      <c r="B17" s="36"/>
      <c r="C17" s="35"/>
      <c r="D17" s="35"/>
      <c r="E17" s="35"/>
      <c r="F17" s="35"/>
      <c r="G17" s="35"/>
      <c r="H17" s="35"/>
      <c r="I17" s="35"/>
      <c r="J17" s="35"/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36"/>
      <c r="C18" s="35"/>
      <c r="D18" s="29" t="s">
        <v>23</v>
      </c>
      <c r="E18" s="35"/>
      <c r="F18" s="35"/>
      <c r="G18" s="35"/>
      <c r="H18" s="35"/>
      <c r="I18" s="29" t="s">
        <v>24</v>
      </c>
      <c r="J18" s="24" t="str">
        <f>IF('Rekapitulácia stavby'!AN10="","",'Rekapitulácia stavby'!AN10)</f>
        <v/>
      </c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36"/>
      <c r="C19" s="35"/>
      <c r="D19" s="35"/>
      <c r="E19" s="24" t="str">
        <f>IF('Rekapitulácia stavby'!E11="","",'Rekapitulácia stavby'!E11)</f>
        <v>JOLI s.r.o., Dolnomajerská 1235/8, Sereď</v>
      </c>
      <c r="F19" s="35"/>
      <c r="G19" s="35"/>
      <c r="H19" s="35"/>
      <c r="I19" s="29" t="s">
        <v>26</v>
      </c>
      <c r="J19" s="24" t="str">
        <f>IF('Rekapitulácia stavby'!AN11="","",'Rekapitulácia stavby'!AN11)</f>
        <v/>
      </c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36"/>
      <c r="C20" s="35"/>
      <c r="D20" s="35"/>
      <c r="E20" s="35"/>
      <c r="F20" s="35"/>
      <c r="G20" s="35"/>
      <c r="H20" s="35"/>
      <c r="I20" s="35"/>
      <c r="J20" s="35"/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36"/>
      <c r="C21" s="35"/>
      <c r="D21" s="29" t="s">
        <v>27</v>
      </c>
      <c r="E21" s="35"/>
      <c r="F21" s="35"/>
      <c r="G21" s="35"/>
      <c r="H21" s="35"/>
      <c r="I21" s="29" t="s">
        <v>24</v>
      </c>
      <c r="J21" s="30" t="str">
        <f>'Rekapitulácia stavby'!AN13</f>
        <v>Vyplň údaj</v>
      </c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36"/>
      <c r="C22" s="35"/>
      <c r="D22" s="35"/>
      <c r="E22" s="30" t="str">
        <f>'Rekapitulácia stavby'!E14</f>
        <v>Vyplň údaj</v>
      </c>
      <c r="F22" s="24"/>
      <c r="G22" s="24"/>
      <c r="H22" s="24"/>
      <c r="I22" s="29" t="s">
        <v>26</v>
      </c>
      <c r="J22" s="30" t="str">
        <f>'Rekapitulácia stavby'!AN14</f>
        <v>Vyplň údaj</v>
      </c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36"/>
      <c r="C23" s="35"/>
      <c r="D23" s="35"/>
      <c r="E23" s="35"/>
      <c r="F23" s="35"/>
      <c r="G23" s="35"/>
      <c r="H23" s="35"/>
      <c r="I23" s="35"/>
      <c r="J23" s="35"/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36"/>
      <c r="C24" s="35"/>
      <c r="D24" s="29" t="s">
        <v>29</v>
      </c>
      <c r="E24" s="35"/>
      <c r="F24" s="35"/>
      <c r="G24" s="35"/>
      <c r="H24" s="35"/>
      <c r="I24" s="29" t="s">
        <v>24</v>
      </c>
      <c r="J24" s="24" t="str">
        <f>IF('Rekapitulácia stavby'!AN16="","",'Rekapitulácia stavby'!AN16)</f>
        <v/>
      </c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8" customHeight="1">
      <c r="A25" s="35"/>
      <c r="B25" s="36"/>
      <c r="C25" s="35"/>
      <c r="D25" s="35"/>
      <c r="E25" s="24" t="str">
        <f>IF('Rekapitulácia stavby'!E17="","",'Rekapitulácia stavby'!E17)</f>
        <v>Ing. arch. Gellért Ostrozánsky</v>
      </c>
      <c r="F25" s="35"/>
      <c r="G25" s="35"/>
      <c r="H25" s="35"/>
      <c r="I25" s="29" t="s">
        <v>26</v>
      </c>
      <c r="J25" s="24" t="str">
        <f>IF('Rekapitulácia stavby'!AN17="","",'Rekapitulácia stavby'!AN17)</f>
        <v/>
      </c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6.96" customHeight="1">
      <c r="A26" s="35"/>
      <c r="B26" s="36"/>
      <c r="C26" s="35"/>
      <c r="D26" s="35"/>
      <c r="E26" s="35"/>
      <c r="F26" s="35"/>
      <c r="G26" s="35"/>
      <c r="H26" s="35"/>
      <c r="I26" s="35"/>
      <c r="J26" s="35"/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12" customHeight="1">
      <c r="A27" s="35"/>
      <c r="B27" s="36"/>
      <c r="C27" s="35"/>
      <c r="D27" s="29" t="s">
        <v>32</v>
      </c>
      <c r="E27" s="35"/>
      <c r="F27" s="35"/>
      <c r="G27" s="35"/>
      <c r="H27" s="35"/>
      <c r="I27" s="29" t="s">
        <v>24</v>
      </c>
      <c r="J27" s="24" t="s">
        <v>1</v>
      </c>
      <c r="K27" s="35"/>
      <c r="L27" s="57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8" customHeight="1">
      <c r="A28" s="35"/>
      <c r="B28" s="36"/>
      <c r="C28" s="35"/>
      <c r="D28" s="35"/>
      <c r="E28" s="24" t="s">
        <v>1250</v>
      </c>
      <c r="F28" s="35"/>
      <c r="G28" s="35"/>
      <c r="H28" s="35"/>
      <c r="I28" s="29" t="s">
        <v>26</v>
      </c>
      <c r="J28" s="24" t="s">
        <v>1</v>
      </c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35"/>
      <c r="E29" s="35"/>
      <c r="F29" s="35"/>
      <c r="G29" s="35"/>
      <c r="H29" s="35"/>
      <c r="I29" s="35"/>
      <c r="J29" s="35"/>
      <c r="K29" s="35"/>
      <c r="L29" s="5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2" customHeight="1">
      <c r="A30" s="35"/>
      <c r="B30" s="36"/>
      <c r="C30" s="35"/>
      <c r="D30" s="29" t="s">
        <v>34</v>
      </c>
      <c r="E30" s="35"/>
      <c r="F30" s="35"/>
      <c r="G30" s="35"/>
      <c r="H30" s="35"/>
      <c r="I30" s="35"/>
      <c r="J30" s="35"/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8" customFormat="1" ht="16.5" customHeight="1">
      <c r="A31" s="133"/>
      <c r="B31" s="134"/>
      <c r="C31" s="133"/>
      <c r="D31" s="133"/>
      <c r="E31" s="33" t="s">
        <v>1</v>
      </c>
      <c r="F31" s="33"/>
      <c r="G31" s="33"/>
      <c r="H31" s="33"/>
      <c r="I31" s="133"/>
      <c r="J31" s="133"/>
      <c r="K31" s="133"/>
      <c r="L31" s="135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</row>
    <row r="32" s="2" customFormat="1" ht="6.96" customHeight="1">
      <c r="A32" s="35"/>
      <c r="B32" s="36"/>
      <c r="C32" s="35"/>
      <c r="D32" s="35"/>
      <c r="E32" s="35"/>
      <c r="F32" s="35"/>
      <c r="G32" s="35"/>
      <c r="H32" s="35"/>
      <c r="I32" s="35"/>
      <c r="J32" s="35"/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25.44" customHeight="1">
      <c r="A34" s="35"/>
      <c r="B34" s="36"/>
      <c r="C34" s="35"/>
      <c r="D34" s="136" t="s">
        <v>36</v>
      </c>
      <c r="E34" s="35"/>
      <c r="F34" s="35"/>
      <c r="G34" s="35"/>
      <c r="H34" s="35"/>
      <c r="I34" s="35"/>
      <c r="J34" s="98">
        <f>ROUND(J128, 2)</f>
        <v>0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6.96" customHeight="1">
      <c r="A35" s="35"/>
      <c r="B35" s="36"/>
      <c r="C35" s="35"/>
      <c r="D35" s="92"/>
      <c r="E35" s="92"/>
      <c r="F35" s="92"/>
      <c r="G35" s="92"/>
      <c r="H35" s="92"/>
      <c r="I35" s="92"/>
      <c r="J35" s="92"/>
      <c r="K35" s="92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35"/>
      <c r="F36" s="40" t="s">
        <v>38</v>
      </c>
      <c r="G36" s="35"/>
      <c r="H36" s="35"/>
      <c r="I36" s="40" t="s">
        <v>37</v>
      </c>
      <c r="J36" s="40" t="s">
        <v>39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14.4" customHeight="1">
      <c r="A37" s="35"/>
      <c r="B37" s="36"/>
      <c r="C37" s="35"/>
      <c r="D37" s="137" t="s">
        <v>40</v>
      </c>
      <c r="E37" s="42" t="s">
        <v>41</v>
      </c>
      <c r="F37" s="138">
        <f>ROUND((SUM(BE128:BE170)),  2)</f>
        <v>0</v>
      </c>
      <c r="G37" s="139"/>
      <c r="H37" s="139"/>
      <c r="I37" s="140">
        <v>0.20000000000000001</v>
      </c>
      <c r="J37" s="138">
        <f>ROUND(((SUM(BE128:BE170))*I37),  2)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36"/>
      <c r="C38" s="35"/>
      <c r="D38" s="35"/>
      <c r="E38" s="42" t="s">
        <v>42</v>
      </c>
      <c r="F38" s="138">
        <f>ROUND((SUM(BF128:BF170)),  2)</f>
        <v>0</v>
      </c>
      <c r="G38" s="139"/>
      <c r="H38" s="139"/>
      <c r="I38" s="140">
        <v>0.20000000000000001</v>
      </c>
      <c r="J38" s="138">
        <f>ROUND(((SUM(BF128:BF170))*I38),  2)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29" t="s">
        <v>43</v>
      </c>
      <c r="F39" s="141">
        <f>ROUND((SUM(BG128:BG170)),  2)</f>
        <v>0</v>
      </c>
      <c r="G39" s="35"/>
      <c r="H39" s="35"/>
      <c r="I39" s="142">
        <v>0.20000000000000001</v>
      </c>
      <c r="J39" s="141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36"/>
      <c r="C40" s="35"/>
      <c r="D40" s="35"/>
      <c r="E40" s="29" t="s">
        <v>44</v>
      </c>
      <c r="F40" s="141">
        <f>ROUND((SUM(BH128:BH170)),  2)</f>
        <v>0</v>
      </c>
      <c r="G40" s="35"/>
      <c r="H40" s="35"/>
      <c r="I40" s="142">
        <v>0.20000000000000001</v>
      </c>
      <c r="J40" s="141">
        <f>0</f>
        <v>0</v>
      </c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14.4" customHeight="1">
      <c r="A41" s="35"/>
      <c r="B41" s="36"/>
      <c r="C41" s="35"/>
      <c r="D41" s="35"/>
      <c r="E41" s="42" t="s">
        <v>45</v>
      </c>
      <c r="F41" s="138">
        <f>ROUND((SUM(BI128:BI170)),  2)</f>
        <v>0</v>
      </c>
      <c r="G41" s="139"/>
      <c r="H41" s="139"/>
      <c r="I41" s="140">
        <v>0</v>
      </c>
      <c r="J41" s="138">
        <f>0</f>
        <v>0</v>
      </c>
      <c r="K41" s="35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6.96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2" customFormat="1" ht="25.44" customHeight="1">
      <c r="A43" s="35"/>
      <c r="B43" s="36"/>
      <c r="C43" s="143"/>
      <c r="D43" s="144" t="s">
        <v>46</v>
      </c>
      <c r="E43" s="83"/>
      <c r="F43" s="83"/>
      <c r="G43" s="145" t="s">
        <v>47</v>
      </c>
      <c r="H43" s="146" t="s">
        <v>48</v>
      </c>
      <c r="I43" s="83"/>
      <c r="J43" s="147">
        <f>SUM(J34:J41)</f>
        <v>0</v>
      </c>
      <c r="K43" s="148"/>
      <c r="L43" s="57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="2" customFormat="1" ht="14.4" customHeight="1">
      <c r="A44" s="35"/>
      <c r="B44" s="36"/>
      <c r="C44" s="35"/>
      <c r="D44" s="35"/>
      <c r="E44" s="35"/>
      <c r="F44" s="35"/>
      <c r="G44" s="35"/>
      <c r="H44" s="35"/>
      <c r="I44" s="35"/>
      <c r="J44" s="35"/>
      <c r="K44" s="35"/>
      <c r="L44" s="5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49</v>
      </c>
      <c r="E50" s="59"/>
      <c r="F50" s="59"/>
      <c r="G50" s="58" t="s">
        <v>50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51</v>
      </c>
      <c r="E61" s="38"/>
      <c r="F61" s="149" t="s">
        <v>52</v>
      </c>
      <c r="G61" s="60" t="s">
        <v>51</v>
      </c>
      <c r="H61" s="38"/>
      <c r="I61" s="38"/>
      <c r="J61" s="150" t="s">
        <v>52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53</v>
      </c>
      <c r="E65" s="61"/>
      <c r="F65" s="61"/>
      <c r="G65" s="58" t="s">
        <v>54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51</v>
      </c>
      <c r="E76" s="38"/>
      <c r="F76" s="149" t="s">
        <v>52</v>
      </c>
      <c r="G76" s="60" t="s">
        <v>51</v>
      </c>
      <c r="H76" s="38"/>
      <c r="I76" s="38"/>
      <c r="J76" s="150" t="s">
        <v>52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122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5"/>
      <c r="D85" s="35"/>
      <c r="E85" s="132" t="str">
        <f>E7</f>
        <v>Spracovateľská prevádzka spoločnosti JOLI s.r.o.-technológia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1" customFormat="1" ht="12" customHeight="1">
      <c r="B86" s="19"/>
      <c r="C86" s="29" t="s">
        <v>117</v>
      </c>
      <c r="L86" s="19"/>
    </row>
    <row r="87" hidden="1" s="1" customFormat="1" ht="16.5" customHeight="1">
      <c r="B87" s="19"/>
      <c r="E87" s="132" t="s">
        <v>118</v>
      </c>
      <c r="F87" s="1"/>
      <c r="G87" s="1"/>
      <c r="H87" s="1"/>
      <c r="L87" s="19"/>
    </row>
    <row r="88" hidden="1" s="1" customFormat="1" ht="12" customHeight="1">
      <c r="B88" s="19"/>
      <c r="C88" s="29" t="s">
        <v>119</v>
      </c>
      <c r="L88" s="19"/>
    </row>
    <row r="89" hidden="1" s="2" customFormat="1" ht="16.5" customHeight="1">
      <c r="A89" s="35"/>
      <c r="B89" s="36"/>
      <c r="C89" s="35"/>
      <c r="D89" s="35"/>
      <c r="E89" s="137" t="s">
        <v>1247</v>
      </c>
      <c r="F89" s="35"/>
      <c r="G89" s="35"/>
      <c r="H89" s="35"/>
      <c r="I89" s="35"/>
      <c r="J89" s="35"/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12" customHeight="1">
      <c r="A90" s="35"/>
      <c r="B90" s="36"/>
      <c r="C90" s="29" t="s">
        <v>1248</v>
      </c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6.5" customHeight="1">
      <c r="A91" s="35"/>
      <c r="B91" s="36"/>
      <c r="C91" s="35"/>
      <c r="D91" s="35"/>
      <c r="E91" s="69" t="str">
        <f>E13</f>
        <v>01 - Areálové NN rozvody</v>
      </c>
      <c r="F91" s="35"/>
      <c r="G91" s="35"/>
      <c r="H91" s="35"/>
      <c r="I91" s="35"/>
      <c r="J91" s="35"/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6.96" customHeight="1">
      <c r="A92" s="35"/>
      <c r="B92" s="36"/>
      <c r="C92" s="35"/>
      <c r="D92" s="35"/>
      <c r="E92" s="35"/>
      <c r="F92" s="35"/>
      <c r="G92" s="35"/>
      <c r="H92" s="35"/>
      <c r="I92" s="35"/>
      <c r="J92" s="35"/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2" customHeight="1">
      <c r="A93" s="35"/>
      <c r="B93" s="36"/>
      <c r="C93" s="29" t="s">
        <v>19</v>
      </c>
      <c r="D93" s="35"/>
      <c r="E93" s="35"/>
      <c r="F93" s="24" t="str">
        <f>F16</f>
        <v>Diakovce</v>
      </c>
      <c r="G93" s="35"/>
      <c r="H93" s="35"/>
      <c r="I93" s="29" t="s">
        <v>21</v>
      </c>
      <c r="J93" s="71" t="str">
        <f>IF(J16="","",J16)</f>
        <v>12. 2. 2024</v>
      </c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6.96" customHeight="1">
      <c r="A94" s="35"/>
      <c r="B94" s="36"/>
      <c r="C94" s="35"/>
      <c r="D94" s="35"/>
      <c r="E94" s="35"/>
      <c r="F94" s="35"/>
      <c r="G94" s="35"/>
      <c r="H94" s="35"/>
      <c r="I94" s="35"/>
      <c r="J94" s="35"/>
      <c r="K94" s="35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25.65" customHeight="1">
      <c r="A95" s="35"/>
      <c r="B95" s="36"/>
      <c r="C95" s="29" t="s">
        <v>23</v>
      </c>
      <c r="D95" s="35"/>
      <c r="E95" s="35"/>
      <c r="F95" s="24" t="str">
        <f>E19</f>
        <v>JOLI s.r.o., Dolnomajerská 1235/8, Sereď</v>
      </c>
      <c r="G95" s="35"/>
      <c r="H95" s="35"/>
      <c r="I95" s="29" t="s">
        <v>29</v>
      </c>
      <c r="J95" s="33" t="str">
        <f>E25</f>
        <v>Ing. arch. Gellért Ostrozánsky</v>
      </c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5.65" customHeight="1">
      <c r="A96" s="35"/>
      <c r="B96" s="36"/>
      <c r="C96" s="29" t="s">
        <v>27</v>
      </c>
      <c r="D96" s="35"/>
      <c r="E96" s="35"/>
      <c r="F96" s="24" t="str">
        <f>IF(E22="","",E22)</f>
        <v>Vyplň údaj</v>
      </c>
      <c r="G96" s="35"/>
      <c r="H96" s="35"/>
      <c r="I96" s="29" t="s">
        <v>32</v>
      </c>
      <c r="J96" s="33" t="str">
        <f>E28</f>
        <v>FBB - ELECTRIC s.r.o.</v>
      </c>
      <c r="K96" s="35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hidden="1" s="2" customFormat="1" ht="10.32" customHeight="1">
      <c r="A97" s="35"/>
      <c r="B97" s="36"/>
      <c r="C97" s="35"/>
      <c r="D97" s="35"/>
      <c r="E97" s="35"/>
      <c r="F97" s="35"/>
      <c r="G97" s="35"/>
      <c r="H97" s="35"/>
      <c r="I97" s="35"/>
      <c r="J97" s="35"/>
      <c r="K97" s="35"/>
      <c r="L97" s="57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hidden="1" s="2" customFormat="1" ht="29.28" customHeight="1">
      <c r="A98" s="35"/>
      <c r="B98" s="36"/>
      <c r="C98" s="151" t="s">
        <v>123</v>
      </c>
      <c r="D98" s="143"/>
      <c r="E98" s="143"/>
      <c r="F98" s="143"/>
      <c r="G98" s="143"/>
      <c r="H98" s="143"/>
      <c r="I98" s="143"/>
      <c r="J98" s="152" t="s">
        <v>124</v>
      </c>
      <c r="K98" s="143"/>
      <c r="L98" s="57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hidden="1" s="2" customFormat="1" ht="10.32" customHeight="1">
      <c r="A99" s="35"/>
      <c r="B99" s="36"/>
      <c r="C99" s="35"/>
      <c r="D99" s="35"/>
      <c r="E99" s="35"/>
      <c r="F99" s="35"/>
      <c r="G99" s="35"/>
      <c r="H99" s="35"/>
      <c r="I99" s="35"/>
      <c r="J99" s="35"/>
      <c r="K99" s="35"/>
      <c r="L99" s="57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hidden="1" s="2" customFormat="1" ht="22.8" customHeight="1">
      <c r="A100" s="35"/>
      <c r="B100" s="36"/>
      <c r="C100" s="153" t="s">
        <v>125</v>
      </c>
      <c r="D100" s="35"/>
      <c r="E100" s="35"/>
      <c r="F100" s="35"/>
      <c r="G100" s="35"/>
      <c r="H100" s="35"/>
      <c r="I100" s="35"/>
      <c r="J100" s="98">
        <f>J128</f>
        <v>0</v>
      </c>
      <c r="K100" s="35"/>
      <c r="L100" s="57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6" t="s">
        <v>126</v>
      </c>
    </row>
    <row r="101" hidden="1" s="9" customFormat="1" ht="24.96" customHeight="1">
      <c r="A101" s="9"/>
      <c r="B101" s="154"/>
      <c r="C101" s="9"/>
      <c r="D101" s="155" t="s">
        <v>513</v>
      </c>
      <c r="E101" s="156"/>
      <c r="F101" s="156"/>
      <c r="G101" s="156"/>
      <c r="H101" s="156"/>
      <c r="I101" s="156"/>
      <c r="J101" s="157">
        <f>J129</f>
        <v>0</v>
      </c>
      <c r="K101" s="9"/>
      <c r="L101" s="15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58"/>
      <c r="C102" s="10"/>
      <c r="D102" s="159" t="s">
        <v>1251</v>
      </c>
      <c r="E102" s="160"/>
      <c r="F102" s="160"/>
      <c r="G102" s="160"/>
      <c r="H102" s="160"/>
      <c r="I102" s="160"/>
      <c r="J102" s="161">
        <f>J130</f>
        <v>0</v>
      </c>
      <c r="K102" s="10"/>
      <c r="L102" s="15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58"/>
      <c r="C103" s="10"/>
      <c r="D103" s="159" t="s">
        <v>1252</v>
      </c>
      <c r="E103" s="160"/>
      <c r="F103" s="160"/>
      <c r="G103" s="160"/>
      <c r="H103" s="160"/>
      <c r="I103" s="160"/>
      <c r="J103" s="161">
        <f>J154</f>
        <v>0</v>
      </c>
      <c r="K103" s="10"/>
      <c r="L103" s="15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54"/>
      <c r="C104" s="9"/>
      <c r="D104" s="155" t="s">
        <v>516</v>
      </c>
      <c r="E104" s="156"/>
      <c r="F104" s="156"/>
      <c r="G104" s="156"/>
      <c r="H104" s="156"/>
      <c r="I104" s="156"/>
      <c r="J104" s="157">
        <f>J165</f>
        <v>0</v>
      </c>
      <c r="K104" s="9"/>
      <c r="L104" s="15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2" customFormat="1" ht="21.84" customHeight="1">
      <c r="A105" s="35"/>
      <c r="B105" s="36"/>
      <c r="C105" s="35"/>
      <c r="D105" s="35"/>
      <c r="E105" s="35"/>
      <c r="F105" s="35"/>
      <c r="G105" s="35"/>
      <c r="H105" s="35"/>
      <c r="I105" s="35"/>
      <c r="J105" s="35"/>
      <c r="K105" s="35"/>
      <c r="L105" s="57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hidden="1" s="2" customFormat="1" ht="6.96" customHeight="1">
      <c r="A106" s="35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57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hidden="1"/>
    <row r="108" hidden="1"/>
    <row r="109" hidden="1"/>
    <row r="110" s="2" customFormat="1" ht="6.96" customHeight="1">
      <c r="A110" s="35"/>
      <c r="B110" s="64"/>
      <c r="C110" s="65"/>
      <c r="D110" s="65"/>
      <c r="E110" s="65"/>
      <c r="F110" s="65"/>
      <c r="G110" s="65"/>
      <c r="H110" s="65"/>
      <c r="I110" s="65"/>
      <c r="J110" s="65"/>
      <c r="K110" s="65"/>
      <c r="L110" s="57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134</v>
      </c>
      <c r="D111" s="35"/>
      <c r="E111" s="35"/>
      <c r="F111" s="35"/>
      <c r="G111" s="35"/>
      <c r="H111" s="35"/>
      <c r="I111" s="35"/>
      <c r="J111" s="35"/>
      <c r="K111" s="35"/>
      <c r="L111" s="57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5"/>
      <c r="D112" s="35"/>
      <c r="E112" s="35"/>
      <c r="F112" s="35"/>
      <c r="G112" s="35"/>
      <c r="H112" s="35"/>
      <c r="I112" s="35"/>
      <c r="J112" s="35"/>
      <c r="K112" s="35"/>
      <c r="L112" s="57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15</v>
      </c>
      <c r="D113" s="35"/>
      <c r="E113" s="35"/>
      <c r="F113" s="35"/>
      <c r="G113" s="35"/>
      <c r="H113" s="35"/>
      <c r="I113" s="35"/>
      <c r="J113" s="35"/>
      <c r="K113" s="35"/>
      <c r="L113" s="57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5"/>
      <c r="D114" s="35"/>
      <c r="E114" s="132" t="str">
        <f>E7</f>
        <v>Spracovateľská prevádzka spoločnosti JOLI s.r.o.-technológia</v>
      </c>
      <c r="F114" s="29"/>
      <c r="G114" s="29"/>
      <c r="H114" s="29"/>
      <c r="I114" s="35"/>
      <c r="J114" s="35"/>
      <c r="K114" s="35"/>
      <c r="L114" s="57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1" customFormat="1" ht="12" customHeight="1">
      <c r="B115" s="19"/>
      <c r="C115" s="29" t="s">
        <v>117</v>
      </c>
      <c r="L115" s="19"/>
    </row>
    <row r="116" s="1" customFormat="1" ht="16.5" customHeight="1">
      <c r="B116" s="19"/>
      <c r="E116" s="132" t="s">
        <v>118</v>
      </c>
      <c r="F116" s="1"/>
      <c r="G116" s="1"/>
      <c r="H116" s="1"/>
      <c r="L116" s="19"/>
    </row>
    <row r="117" s="1" customFormat="1" ht="12" customHeight="1">
      <c r="B117" s="19"/>
      <c r="C117" s="29" t="s">
        <v>119</v>
      </c>
      <c r="L117" s="19"/>
    </row>
    <row r="118" s="2" customFormat="1" ht="16.5" customHeight="1">
      <c r="A118" s="35"/>
      <c r="B118" s="36"/>
      <c r="C118" s="35"/>
      <c r="D118" s="35"/>
      <c r="E118" s="137" t="s">
        <v>1247</v>
      </c>
      <c r="F118" s="35"/>
      <c r="G118" s="35"/>
      <c r="H118" s="35"/>
      <c r="I118" s="35"/>
      <c r="J118" s="35"/>
      <c r="K118" s="35"/>
      <c r="L118" s="57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1248</v>
      </c>
      <c r="D119" s="35"/>
      <c r="E119" s="35"/>
      <c r="F119" s="35"/>
      <c r="G119" s="35"/>
      <c r="H119" s="35"/>
      <c r="I119" s="35"/>
      <c r="J119" s="35"/>
      <c r="K119" s="35"/>
      <c r="L119" s="57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5"/>
      <c r="D120" s="35"/>
      <c r="E120" s="69" t="str">
        <f>E13</f>
        <v>01 - Areálové NN rozvody</v>
      </c>
      <c r="F120" s="35"/>
      <c r="G120" s="35"/>
      <c r="H120" s="35"/>
      <c r="I120" s="35"/>
      <c r="J120" s="35"/>
      <c r="K120" s="35"/>
      <c r="L120" s="57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5"/>
      <c r="D121" s="35"/>
      <c r="E121" s="35"/>
      <c r="F121" s="35"/>
      <c r="G121" s="35"/>
      <c r="H121" s="35"/>
      <c r="I121" s="35"/>
      <c r="J121" s="35"/>
      <c r="K121" s="35"/>
      <c r="L121" s="57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19</v>
      </c>
      <c r="D122" s="35"/>
      <c r="E122" s="35"/>
      <c r="F122" s="24" t="str">
        <f>F16</f>
        <v>Diakovce</v>
      </c>
      <c r="G122" s="35"/>
      <c r="H122" s="35"/>
      <c r="I122" s="29" t="s">
        <v>21</v>
      </c>
      <c r="J122" s="71" t="str">
        <f>IF(J16="","",J16)</f>
        <v>12. 2. 2024</v>
      </c>
      <c r="K122" s="35"/>
      <c r="L122" s="57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5"/>
      <c r="D123" s="35"/>
      <c r="E123" s="35"/>
      <c r="F123" s="35"/>
      <c r="G123" s="35"/>
      <c r="H123" s="35"/>
      <c r="I123" s="35"/>
      <c r="J123" s="35"/>
      <c r="K123" s="35"/>
      <c r="L123" s="57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25.65" customHeight="1">
      <c r="A124" s="35"/>
      <c r="B124" s="36"/>
      <c r="C124" s="29" t="s">
        <v>23</v>
      </c>
      <c r="D124" s="35"/>
      <c r="E124" s="35"/>
      <c r="F124" s="24" t="str">
        <f>E19</f>
        <v>JOLI s.r.o., Dolnomajerská 1235/8, Sereď</v>
      </c>
      <c r="G124" s="35"/>
      <c r="H124" s="35"/>
      <c r="I124" s="29" t="s">
        <v>29</v>
      </c>
      <c r="J124" s="33" t="str">
        <f>E25</f>
        <v>Ing. arch. Gellért Ostrozánsky</v>
      </c>
      <c r="K124" s="35"/>
      <c r="L124" s="57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25.65" customHeight="1">
      <c r="A125" s="35"/>
      <c r="B125" s="36"/>
      <c r="C125" s="29" t="s">
        <v>27</v>
      </c>
      <c r="D125" s="35"/>
      <c r="E125" s="35"/>
      <c r="F125" s="24" t="str">
        <f>IF(E22="","",E22)</f>
        <v>Vyplň údaj</v>
      </c>
      <c r="G125" s="35"/>
      <c r="H125" s="35"/>
      <c r="I125" s="29" t="s">
        <v>32</v>
      </c>
      <c r="J125" s="33" t="str">
        <f>E28</f>
        <v>FBB - ELECTRIC s.r.o.</v>
      </c>
      <c r="K125" s="35"/>
      <c r="L125" s="57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5"/>
      <c r="D126" s="35"/>
      <c r="E126" s="35"/>
      <c r="F126" s="35"/>
      <c r="G126" s="35"/>
      <c r="H126" s="35"/>
      <c r="I126" s="35"/>
      <c r="J126" s="35"/>
      <c r="K126" s="35"/>
      <c r="L126" s="57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162"/>
      <c r="B127" s="163"/>
      <c r="C127" s="164" t="s">
        <v>135</v>
      </c>
      <c r="D127" s="165" t="s">
        <v>61</v>
      </c>
      <c r="E127" s="165" t="s">
        <v>57</v>
      </c>
      <c r="F127" s="165" t="s">
        <v>58</v>
      </c>
      <c r="G127" s="165" t="s">
        <v>136</v>
      </c>
      <c r="H127" s="165" t="s">
        <v>137</v>
      </c>
      <c r="I127" s="165" t="s">
        <v>138</v>
      </c>
      <c r="J127" s="166" t="s">
        <v>124</v>
      </c>
      <c r="K127" s="167" t="s">
        <v>139</v>
      </c>
      <c r="L127" s="168"/>
      <c r="M127" s="88" t="s">
        <v>1</v>
      </c>
      <c r="N127" s="89" t="s">
        <v>40</v>
      </c>
      <c r="O127" s="89" t="s">
        <v>140</v>
      </c>
      <c r="P127" s="89" t="s">
        <v>141</v>
      </c>
      <c r="Q127" s="89" t="s">
        <v>142</v>
      </c>
      <c r="R127" s="89" t="s">
        <v>143</v>
      </c>
      <c r="S127" s="89" t="s">
        <v>144</v>
      </c>
      <c r="T127" s="90" t="s">
        <v>145</v>
      </c>
      <c r="U127" s="162"/>
      <c r="V127" s="162"/>
      <c r="W127" s="162"/>
      <c r="X127" s="162"/>
      <c r="Y127" s="162"/>
      <c r="Z127" s="162"/>
      <c r="AA127" s="162"/>
      <c r="AB127" s="162"/>
      <c r="AC127" s="162"/>
      <c r="AD127" s="162"/>
      <c r="AE127" s="162"/>
    </row>
    <row r="128" s="2" customFormat="1" ht="22.8" customHeight="1">
      <c r="A128" s="35"/>
      <c r="B128" s="36"/>
      <c r="C128" s="95" t="s">
        <v>125</v>
      </c>
      <c r="D128" s="35"/>
      <c r="E128" s="35"/>
      <c r="F128" s="35"/>
      <c r="G128" s="35"/>
      <c r="H128" s="35"/>
      <c r="I128" s="35"/>
      <c r="J128" s="169">
        <f>BK128</f>
        <v>0</v>
      </c>
      <c r="K128" s="35"/>
      <c r="L128" s="36"/>
      <c r="M128" s="91"/>
      <c r="N128" s="75"/>
      <c r="O128" s="92"/>
      <c r="P128" s="170">
        <f>P129+P165</f>
        <v>0</v>
      </c>
      <c r="Q128" s="92"/>
      <c r="R128" s="170">
        <f>R129+R165</f>
        <v>43.389920000000004</v>
      </c>
      <c r="S128" s="92"/>
      <c r="T128" s="171">
        <f>T129+T165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6" t="s">
        <v>75</v>
      </c>
      <c r="AU128" s="16" t="s">
        <v>126</v>
      </c>
      <c r="BK128" s="172">
        <f>BK129+BK165</f>
        <v>0</v>
      </c>
    </row>
    <row r="129" s="12" customFormat="1" ht="25.92" customHeight="1">
      <c r="A129" s="12"/>
      <c r="B129" s="173"/>
      <c r="C129" s="12"/>
      <c r="D129" s="174" t="s">
        <v>75</v>
      </c>
      <c r="E129" s="175" t="s">
        <v>155</v>
      </c>
      <c r="F129" s="175" t="s">
        <v>1109</v>
      </c>
      <c r="G129" s="12"/>
      <c r="H129" s="12"/>
      <c r="I129" s="176"/>
      <c r="J129" s="177">
        <f>BK129</f>
        <v>0</v>
      </c>
      <c r="K129" s="12"/>
      <c r="L129" s="173"/>
      <c r="M129" s="178"/>
      <c r="N129" s="179"/>
      <c r="O129" s="179"/>
      <c r="P129" s="180">
        <f>P130+P154</f>
        <v>0</v>
      </c>
      <c r="Q129" s="179"/>
      <c r="R129" s="180">
        <f>R130+R154</f>
        <v>43.389920000000004</v>
      </c>
      <c r="S129" s="179"/>
      <c r="T129" s="181">
        <f>T130+T154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4" t="s">
        <v>102</v>
      </c>
      <c r="AT129" s="182" t="s">
        <v>75</v>
      </c>
      <c r="AU129" s="182" t="s">
        <v>76</v>
      </c>
      <c r="AY129" s="174" t="s">
        <v>148</v>
      </c>
      <c r="BK129" s="183">
        <f>BK130+BK154</f>
        <v>0</v>
      </c>
    </row>
    <row r="130" s="12" customFormat="1" ht="22.8" customHeight="1">
      <c r="A130" s="12"/>
      <c r="B130" s="173"/>
      <c r="C130" s="12"/>
      <c r="D130" s="174" t="s">
        <v>75</v>
      </c>
      <c r="E130" s="184" t="s">
        <v>1253</v>
      </c>
      <c r="F130" s="184" t="s">
        <v>1254</v>
      </c>
      <c r="G130" s="12"/>
      <c r="H130" s="12"/>
      <c r="I130" s="176"/>
      <c r="J130" s="185">
        <f>BK130</f>
        <v>0</v>
      </c>
      <c r="K130" s="12"/>
      <c r="L130" s="173"/>
      <c r="M130" s="178"/>
      <c r="N130" s="179"/>
      <c r="O130" s="179"/>
      <c r="P130" s="180">
        <f>SUM(P131:P153)</f>
        <v>0</v>
      </c>
      <c r="Q130" s="179"/>
      <c r="R130" s="180">
        <f>SUM(R131:R153)</f>
        <v>0.80771999999999988</v>
      </c>
      <c r="S130" s="179"/>
      <c r="T130" s="181">
        <f>SUM(T131:T153)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4" t="s">
        <v>102</v>
      </c>
      <c r="AT130" s="182" t="s">
        <v>75</v>
      </c>
      <c r="AU130" s="182" t="s">
        <v>83</v>
      </c>
      <c r="AY130" s="174" t="s">
        <v>148</v>
      </c>
      <c r="BK130" s="183">
        <f>SUM(BK131:BK153)</f>
        <v>0</v>
      </c>
    </row>
    <row r="131" s="2" customFormat="1" ht="24.15" customHeight="1">
      <c r="A131" s="35"/>
      <c r="B131" s="186"/>
      <c r="C131" s="187" t="s">
        <v>83</v>
      </c>
      <c r="D131" s="187" t="s">
        <v>150</v>
      </c>
      <c r="E131" s="188" t="s">
        <v>1255</v>
      </c>
      <c r="F131" s="189" t="s">
        <v>1256</v>
      </c>
      <c r="G131" s="190" t="s">
        <v>165</v>
      </c>
      <c r="H131" s="191">
        <v>120</v>
      </c>
      <c r="I131" s="192"/>
      <c r="J131" s="193">
        <f>ROUND(I131*H131,2)</f>
        <v>0</v>
      </c>
      <c r="K131" s="194"/>
      <c r="L131" s="36"/>
      <c r="M131" s="195" t="s">
        <v>1</v>
      </c>
      <c r="N131" s="196" t="s">
        <v>42</v>
      </c>
      <c r="O131" s="79"/>
      <c r="P131" s="197">
        <f>O131*H131</f>
        <v>0</v>
      </c>
      <c r="Q131" s="197">
        <v>0</v>
      </c>
      <c r="R131" s="197">
        <f>Q131*H131</f>
        <v>0</v>
      </c>
      <c r="S131" s="197">
        <v>0</v>
      </c>
      <c r="T131" s="198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9" t="s">
        <v>268</v>
      </c>
      <c r="AT131" s="199" t="s">
        <v>150</v>
      </c>
      <c r="AU131" s="199" t="s">
        <v>89</v>
      </c>
      <c r="AY131" s="16" t="s">
        <v>148</v>
      </c>
      <c r="BE131" s="200">
        <f>IF(N131="základná",J131,0)</f>
        <v>0</v>
      </c>
      <c r="BF131" s="200">
        <f>IF(N131="znížená",J131,0)</f>
        <v>0</v>
      </c>
      <c r="BG131" s="200">
        <f>IF(N131="zákl. prenesená",J131,0)</f>
        <v>0</v>
      </c>
      <c r="BH131" s="200">
        <f>IF(N131="zníž. prenesená",J131,0)</f>
        <v>0</v>
      </c>
      <c r="BI131" s="200">
        <f>IF(N131="nulová",J131,0)</f>
        <v>0</v>
      </c>
      <c r="BJ131" s="16" t="s">
        <v>89</v>
      </c>
      <c r="BK131" s="200">
        <f>ROUND(I131*H131,2)</f>
        <v>0</v>
      </c>
      <c r="BL131" s="16" t="s">
        <v>268</v>
      </c>
      <c r="BM131" s="199" t="s">
        <v>1257</v>
      </c>
    </row>
    <row r="132" s="2" customFormat="1" ht="24.15" customHeight="1">
      <c r="A132" s="35"/>
      <c r="B132" s="186"/>
      <c r="C132" s="201" t="s">
        <v>89</v>
      </c>
      <c r="D132" s="201" t="s">
        <v>155</v>
      </c>
      <c r="E132" s="202" t="s">
        <v>1258</v>
      </c>
      <c r="F132" s="203" t="s">
        <v>1259</v>
      </c>
      <c r="G132" s="204" t="s">
        <v>153</v>
      </c>
      <c r="H132" s="205">
        <v>5</v>
      </c>
      <c r="I132" s="206"/>
      <c r="J132" s="207">
        <f>ROUND(I132*H132,2)</f>
        <v>0</v>
      </c>
      <c r="K132" s="208"/>
      <c r="L132" s="209"/>
      <c r="M132" s="210" t="s">
        <v>1</v>
      </c>
      <c r="N132" s="211" t="s">
        <v>42</v>
      </c>
      <c r="O132" s="79"/>
      <c r="P132" s="197">
        <f>O132*H132</f>
        <v>0</v>
      </c>
      <c r="Q132" s="197">
        <v>1.0000000000000001E-05</v>
      </c>
      <c r="R132" s="197">
        <f>Q132*H132</f>
        <v>5.0000000000000002E-05</v>
      </c>
      <c r="S132" s="197">
        <v>0</v>
      </c>
      <c r="T132" s="198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9" t="s">
        <v>384</v>
      </c>
      <c r="AT132" s="199" t="s">
        <v>155</v>
      </c>
      <c r="AU132" s="199" t="s">
        <v>89</v>
      </c>
      <c r="AY132" s="16" t="s">
        <v>148</v>
      </c>
      <c r="BE132" s="200">
        <f>IF(N132="základná",J132,0)</f>
        <v>0</v>
      </c>
      <c r="BF132" s="200">
        <f>IF(N132="znížená",J132,0)</f>
        <v>0</v>
      </c>
      <c r="BG132" s="200">
        <f>IF(N132="zákl. prenesená",J132,0)</f>
        <v>0</v>
      </c>
      <c r="BH132" s="200">
        <f>IF(N132="zníž. prenesená",J132,0)</f>
        <v>0</v>
      </c>
      <c r="BI132" s="200">
        <f>IF(N132="nulová",J132,0)</f>
        <v>0</v>
      </c>
      <c r="BJ132" s="16" t="s">
        <v>89</v>
      </c>
      <c r="BK132" s="200">
        <f>ROUND(I132*H132,2)</f>
        <v>0</v>
      </c>
      <c r="BL132" s="16" t="s">
        <v>384</v>
      </c>
      <c r="BM132" s="199" t="s">
        <v>1260</v>
      </c>
    </row>
    <row r="133" s="2" customFormat="1" ht="24.15" customHeight="1">
      <c r="A133" s="35"/>
      <c r="B133" s="186"/>
      <c r="C133" s="201" t="s">
        <v>102</v>
      </c>
      <c r="D133" s="201" t="s">
        <v>155</v>
      </c>
      <c r="E133" s="202" t="s">
        <v>1261</v>
      </c>
      <c r="F133" s="203" t="s">
        <v>1262</v>
      </c>
      <c r="G133" s="204" t="s">
        <v>165</v>
      </c>
      <c r="H133" s="205">
        <v>120</v>
      </c>
      <c r="I133" s="206"/>
      <c r="J133" s="207">
        <f>ROUND(I133*H133,2)</f>
        <v>0</v>
      </c>
      <c r="K133" s="208"/>
      <c r="L133" s="209"/>
      <c r="M133" s="210" t="s">
        <v>1</v>
      </c>
      <c r="N133" s="211" t="s">
        <v>42</v>
      </c>
      <c r="O133" s="79"/>
      <c r="P133" s="197">
        <f>O133*H133</f>
        <v>0</v>
      </c>
      <c r="Q133" s="197">
        <v>0.00011</v>
      </c>
      <c r="R133" s="197">
        <f>Q133*H133</f>
        <v>0.0132</v>
      </c>
      <c r="S133" s="197">
        <v>0</v>
      </c>
      <c r="T133" s="198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9" t="s">
        <v>384</v>
      </c>
      <c r="AT133" s="199" t="s">
        <v>155</v>
      </c>
      <c r="AU133" s="199" t="s">
        <v>89</v>
      </c>
      <c r="AY133" s="16" t="s">
        <v>148</v>
      </c>
      <c r="BE133" s="200">
        <f>IF(N133="základná",J133,0)</f>
        <v>0</v>
      </c>
      <c r="BF133" s="200">
        <f>IF(N133="znížená",J133,0)</f>
        <v>0</v>
      </c>
      <c r="BG133" s="200">
        <f>IF(N133="zákl. prenesená",J133,0)</f>
        <v>0</v>
      </c>
      <c r="BH133" s="200">
        <f>IF(N133="zníž. prenesená",J133,0)</f>
        <v>0</v>
      </c>
      <c r="BI133" s="200">
        <f>IF(N133="nulová",J133,0)</f>
        <v>0</v>
      </c>
      <c r="BJ133" s="16" t="s">
        <v>89</v>
      </c>
      <c r="BK133" s="200">
        <f>ROUND(I133*H133,2)</f>
        <v>0</v>
      </c>
      <c r="BL133" s="16" t="s">
        <v>384</v>
      </c>
      <c r="BM133" s="199" t="s">
        <v>1263</v>
      </c>
    </row>
    <row r="134" s="2" customFormat="1" ht="24.15" customHeight="1">
      <c r="A134" s="35"/>
      <c r="B134" s="186"/>
      <c r="C134" s="187" t="s">
        <v>154</v>
      </c>
      <c r="D134" s="187" t="s">
        <v>150</v>
      </c>
      <c r="E134" s="188" t="s">
        <v>1264</v>
      </c>
      <c r="F134" s="189" t="s">
        <v>1265</v>
      </c>
      <c r="G134" s="190" t="s">
        <v>165</v>
      </c>
      <c r="H134" s="191">
        <v>49</v>
      </c>
      <c r="I134" s="192"/>
      <c r="J134" s="193">
        <f>ROUND(I134*H134,2)</f>
        <v>0</v>
      </c>
      <c r="K134" s="194"/>
      <c r="L134" s="36"/>
      <c r="M134" s="195" t="s">
        <v>1</v>
      </c>
      <c r="N134" s="196" t="s">
        <v>42</v>
      </c>
      <c r="O134" s="79"/>
      <c r="P134" s="197">
        <f>O134*H134</f>
        <v>0</v>
      </c>
      <c r="Q134" s="197">
        <v>0</v>
      </c>
      <c r="R134" s="197">
        <f>Q134*H134</f>
        <v>0</v>
      </c>
      <c r="S134" s="197">
        <v>0</v>
      </c>
      <c r="T134" s="198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9" t="s">
        <v>268</v>
      </c>
      <c r="AT134" s="199" t="s">
        <v>150</v>
      </c>
      <c r="AU134" s="199" t="s">
        <v>89</v>
      </c>
      <c r="AY134" s="16" t="s">
        <v>148</v>
      </c>
      <c r="BE134" s="200">
        <f>IF(N134="základná",J134,0)</f>
        <v>0</v>
      </c>
      <c r="BF134" s="200">
        <f>IF(N134="znížená",J134,0)</f>
        <v>0</v>
      </c>
      <c r="BG134" s="200">
        <f>IF(N134="zákl. prenesená",J134,0)</f>
        <v>0</v>
      </c>
      <c r="BH134" s="200">
        <f>IF(N134="zníž. prenesená",J134,0)</f>
        <v>0</v>
      </c>
      <c r="BI134" s="200">
        <f>IF(N134="nulová",J134,0)</f>
        <v>0</v>
      </c>
      <c r="BJ134" s="16" t="s">
        <v>89</v>
      </c>
      <c r="BK134" s="200">
        <f>ROUND(I134*H134,2)</f>
        <v>0</v>
      </c>
      <c r="BL134" s="16" t="s">
        <v>268</v>
      </c>
      <c r="BM134" s="199" t="s">
        <v>1266</v>
      </c>
    </row>
    <row r="135" s="2" customFormat="1" ht="24.15" customHeight="1">
      <c r="A135" s="35"/>
      <c r="B135" s="186"/>
      <c r="C135" s="201" t="s">
        <v>171</v>
      </c>
      <c r="D135" s="201" t="s">
        <v>155</v>
      </c>
      <c r="E135" s="202" t="s">
        <v>1267</v>
      </c>
      <c r="F135" s="203" t="s">
        <v>1268</v>
      </c>
      <c r="G135" s="204" t="s">
        <v>153</v>
      </c>
      <c r="H135" s="205">
        <v>2</v>
      </c>
      <c r="I135" s="206"/>
      <c r="J135" s="207">
        <f>ROUND(I135*H135,2)</f>
        <v>0</v>
      </c>
      <c r="K135" s="208"/>
      <c r="L135" s="209"/>
      <c r="M135" s="210" t="s">
        <v>1</v>
      </c>
      <c r="N135" s="211" t="s">
        <v>42</v>
      </c>
      <c r="O135" s="79"/>
      <c r="P135" s="197">
        <f>O135*H135</f>
        <v>0</v>
      </c>
      <c r="Q135" s="197">
        <v>0.00016000000000000001</v>
      </c>
      <c r="R135" s="197">
        <f>Q135*H135</f>
        <v>0.00032000000000000003</v>
      </c>
      <c r="S135" s="197">
        <v>0</v>
      </c>
      <c r="T135" s="198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9" t="s">
        <v>384</v>
      </c>
      <c r="AT135" s="199" t="s">
        <v>155</v>
      </c>
      <c r="AU135" s="199" t="s">
        <v>89</v>
      </c>
      <c r="AY135" s="16" t="s">
        <v>148</v>
      </c>
      <c r="BE135" s="200">
        <f>IF(N135="základná",J135,0)</f>
        <v>0</v>
      </c>
      <c r="BF135" s="200">
        <f>IF(N135="znížená",J135,0)</f>
        <v>0</v>
      </c>
      <c r="BG135" s="200">
        <f>IF(N135="zákl. prenesená",J135,0)</f>
        <v>0</v>
      </c>
      <c r="BH135" s="200">
        <f>IF(N135="zníž. prenesená",J135,0)</f>
        <v>0</v>
      </c>
      <c r="BI135" s="200">
        <f>IF(N135="nulová",J135,0)</f>
        <v>0</v>
      </c>
      <c r="BJ135" s="16" t="s">
        <v>89</v>
      </c>
      <c r="BK135" s="200">
        <f>ROUND(I135*H135,2)</f>
        <v>0</v>
      </c>
      <c r="BL135" s="16" t="s">
        <v>384</v>
      </c>
      <c r="BM135" s="199" t="s">
        <v>1269</v>
      </c>
    </row>
    <row r="136" s="2" customFormat="1" ht="24.15" customHeight="1">
      <c r="A136" s="35"/>
      <c r="B136" s="186"/>
      <c r="C136" s="201" t="s">
        <v>167</v>
      </c>
      <c r="D136" s="201" t="s">
        <v>155</v>
      </c>
      <c r="E136" s="202" t="s">
        <v>1270</v>
      </c>
      <c r="F136" s="203" t="s">
        <v>1271</v>
      </c>
      <c r="G136" s="204" t="s">
        <v>165</v>
      </c>
      <c r="H136" s="205">
        <v>49</v>
      </c>
      <c r="I136" s="206"/>
      <c r="J136" s="207">
        <f>ROUND(I136*H136,2)</f>
        <v>0</v>
      </c>
      <c r="K136" s="208"/>
      <c r="L136" s="209"/>
      <c r="M136" s="210" t="s">
        <v>1</v>
      </c>
      <c r="N136" s="211" t="s">
        <v>42</v>
      </c>
      <c r="O136" s="79"/>
      <c r="P136" s="197">
        <f>O136*H136</f>
        <v>0</v>
      </c>
      <c r="Q136" s="197">
        <v>0.00050000000000000001</v>
      </c>
      <c r="R136" s="197">
        <f>Q136*H136</f>
        <v>0.024500000000000001</v>
      </c>
      <c r="S136" s="197">
        <v>0</v>
      </c>
      <c r="T136" s="198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9" t="s">
        <v>384</v>
      </c>
      <c r="AT136" s="199" t="s">
        <v>155</v>
      </c>
      <c r="AU136" s="199" t="s">
        <v>89</v>
      </c>
      <c r="AY136" s="16" t="s">
        <v>148</v>
      </c>
      <c r="BE136" s="200">
        <f>IF(N136="základná",J136,0)</f>
        <v>0</v>
      </c>
      <c r="BF136" s="200">
        <f>IF(N136="znížená",J136,0)</f>
        <v>0</v>
      </c>
      <c r="BG136" s="200">
        <f>IF(N136="zákl. prenesená",J136,0)</f>
        <v>0</v>
      </c>
      <c r="BH136" s="200">
        <f>IF(N136="zníž. prenesená",J136,0)</f>
        <v>0</v>
      </c>
      <c r="BI136" s="200">
        <f>IF(N136="nulová",J136,0)</f>
        <v>0</v>
      </c>
      <c r="BJ136" s="16" t="s">
        <v>89</v>
      </c>
      <c r="BK136" s="200">
        <f>ROUND(I136*H136,2)</f>
        <v>0</v>
      </c>
      <c r="BL136" s="16" t="s">
        <v>384</v>
      </c>
      <c r="BM136" s="199" t="s">
        <v>1272</v>
      </c>
    </row>
    <row r="137" s="2" customFormat="1" ht="24.15" customHeight="1">
      <c r="A137" s="35"/>
      <c r="B137" s="186"/>
      <c r="C137" s="187" t="s">
        <v>178</v>
      </c>
      <c r="D137" s="187" t="s">
        <v>150</v>
      </c>
      <c r="E137" s="188" t="s">
        <v>1273</v>
      </c>
      <c r="F137" s="189" t="s">
        <v>1274</v>
      </c>
      <c r="G137" s="190" t="s">
        <v>153</v>
      </c>
      <c r="H137" s="191">
        <v>5</v>
      </c>
      <c r="I137" s="192"/>
      <c r="J137" s="193">
        <f>ROUND(I137*H137,2)</f>
        <v>0</v>
      </c>
      <c r="K137" s="194"/>
      <c r="L137" s="36"/>
      <c r="M137" s="195" t="s">
        <v>1</v>
      </c>
      <c r="N137" s="196" t="s">
        <v>42</v>
      </c>
      <c r="O137" s="79"/>
      <c r="P137" s="197">
        <f>O137*H137</f>
        <v>0</v>
      </c>
      <c r="Q137" s="197">
        <v>0</v>
      </c>
      <c r="R137" s="197">
        <f>Q137*H137</f>
        <v>0</v>
      </c>
      <c r="S137" s="197">
        <v>0</v>
      </c>
      <c r="T137" s="198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9" t="s">
        <v>268</v>
      </c>
      <c r="AT137" s="199" t="s">
        <v>150</v>
      </c>
      <c r="AU137" s="199" t="s">
        <v>89</v>
      </c>
      <c r="AY137" s="16" t="s">
        <v>148</v>
      </c>
      <c r="BE137" s="200">
        <f>IF(N137="základná",J137,0)</f>
        <v>0</v>
      </c>
      <c r="BF137" s="200">
        <f>IF(N137="znížená",J137,0)</f>
        <v>0</v>
      </c>
      <c r="BG137" s="200">
        <f>IF(N137="zákl. prenesená",J137,0)</f>
        <v>0</v>
      </c>
      <c r="BH137" s="200">
        <f>IF(N137="zníž. prenesená",J137,0)</f>
        <v>0</v>
      </c>
      <c r="BI137" s="200">
        <f>IF(N137="nulová",J137,0)</f>
        <v>0</v>
      </c>
      <c r="BJ137" s="16" t="s">
        <v>89</v>
      </c>
      <c r="BK137" s="200">
        <f>ROUND(I137*H137,2)</f>
        <v>0</v>
      </c>
      <c r="BL137" s="16" t="s">
        <v>268</v>
      </c>
      <c r="BM137" s="199" t="s">
        <v>1275</v>
      </c>
    </row>
    <row r="138" s="2" customFormat="1" ht="24.15" customHeight="1">
      <c r="A138" s="35"/>
      <c r="B138" s="186"/>
      <c r="C138" s="187" t="s">
        <v>158</v>
      </c>
      <c r="D138" s="187" t="s">
        <v>150</v>
      </c>
      <c r="E138" s="188" t="s">
        <v>1276</v>
      </c>
      <c r="F138" s="189" t="s">
        <v>1277</v>
      </c>
      <c r="G138" s="190" t="s">
        <v>153</v>
      </c>
      <c r="H138" s="191">
        <v>8</v>
      </c>
      <c r="I138" s="192"/>
      <c r="J138" s="193">
        <f>ROUND(I138*H138,2)</f>
        <v>0</v>
      </c>
      <c r="K138" s="194"/>
      <c r="L138" s="36"/>
      <c r="M138" s="195" t="s">
        <v>1</v>
      </c>
      <c r="N138" s="196" t="s">
        <v>42</v>
      </c>
      <c r="O138" s="79"/>
      <c r="P138" s="197">
        <f>O138*H138</f>
        <v>0</v>
      </c>
      <c r="Q138" s="197">
        <v>0</v>
      </c>
      <c r="R138" s="197">
        <f>Q138*H138</f>
        <v>0</v>
      </c>
      <c r="S138" s="197">
        <v>0</v>
      </c>
      <c r="T138" s="198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9" t="s">
        <v>268</v>
      </c>
      <c r="AT138" s="199" t="s">
        <v>150</v>
      </c>
      <c r="AU138" s="199" t="s">
        <v>89</v>
      </c>
      <c r="AY138" s="16" t="s">
        <v>148</v>
      </c>
      <c r="BE138" s="200">
        <f>IF(N138="základná",J138,0)</f>
        <v>0</v>
      </c>
      <c r="BF138" s="200">
        <f>IF(N138="znížená",J138,0)</f>
        <v>0</v>
      </c>
      <c r="BG138" s="200">
        <f>IF(N138="zákl. prenesená",J138,0)</f>
        <v>0</v>
      </c>
      <c r="BH138" s="200">
        <f>IF(N138="zníž. prenesená",J138,0)</f>
        <v>0</v>
      </c>
      <c r="BI138" s="200">
        <f>IF(N138="nulová",J138,0)</f>
        <v>0</v>
      </c>
      <c r="BJ138" s="16" t="s">
        <v>89</v>
      </c>
      <c r="BK138" s="200">
        <f>ROUND(I138*H138,2)</f>
        <v>0</v>
      </c>
      <c r="BL138" s="16" t="s">
        <v>268</v>
      </c>
      <c r="BM138" s="199" t="s">
        <v>1278</v>
      </c>
    </row>
    <row r="139" s="2" customFormat="1" ht="24.15" customHeight="1">
      <c r="A139" s="35"/>
      <c r="B139" s="186"/>
      <c r="C139" s="201" t="s">
        <v>184</v>
      </c>
      <c r="D139" s="201" t="s">
        <v>155</v>
      </c>
      <c r="E139" s="202" t="s">
        <v>1279</v>
      </c>
      <c r="F139" s="203" t="s">
        <v>1280</v>
      </c>
      <c r="G139" s="204" t="s">
        <v>153</v>
      </c>
      <c r="H139" s="205">
        <v>8</v>
      </c>
      <c r="I139" s="206"/>
      <c r="J139" s="207">
        <f>ROUND(I139*H139,2)</f>
        <v>0</v>
      </c>
      <c r="K139" s="208"/>
      <c r="L139" s="209"/>
      <c r="M139" s="210" t="s">
        <v>1</v>
      </c>
      <c r="N139" s="211" t="s">
        <v>42</v>
      </c>
      <c r="O139" s="79"/>
      <c r="P139" s="197">
        <f>O139*H139</f>
        <v>0</v>
      </c>
      <c r="Q139" s="197">
        <v>0.00027</v>
      </c>
      <c r="R139" s="197">
        <f>Q139*H139</f>
        <v>0.00216</v>
      </c>
      <c r="S139" s="197">
        <v>0</v>
      </c>
      <c r="T139" s="198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9" t="s">
        <v>384</v>
      </c>
      <c r="AT139" s="199" t="s">
        <v>155</v>
      </c>
      <c r="AU139" s="199" t="s">
        <v>89</v>
      </c>
      <c r="AY139" s="16" t="s">
        <v>148</v>
      </c>
      <c r="BE139" s="200">
        <f>IF(N139="základná",J139,0)</f>
        <v>0</v>
      </c>
      <c r="BF139" s="200">
        <f>IF(N139="znížená",J139,0)</f>
        <v>0</v>
      </c>
      <c r="BG139" s="200">
        <f>IF(N139="zákl. prenesená",J139,0)</f>
        <v>0</v>
      </c>
      <c r="BH139" s="200">
        <f>IF(N139="zníž. prenesená",J139,0)</f>
        <v>0</v>
      </c>
      <c r="BI139" s="200">
        <f>IF(N139="nulová",J139,0)</f>
        <v>0</v>
      </c>
      <c r="BJ139" s="16" t="s">
        <v>89</v>
      </c>
      <c r="BK139" s="200">
        <f>ROUND(I139*H139,2)</f>
        <v>0</v>
      </c>
      <c r="BL139" s="16" t="s">
        <v>384</v>
      </c>
      <c r="BM139" s="199" t="s">
        <v>1281</v>
      </c>
    </row>
    <row r="140" s="2" customFormat="1" ht="24.15" customHeight="1">
      <c r="A140" s="35"/>
      <c r="B140" s="186"/>
      <c r="C140" s="201" t="s">
        <v>174</v>
      </c>
      <c r="D140" s="201" t="s">
        <v>155</v>
      </c>
      <c r="E140" s="202" t="s">
        <v>1282</v>
      </c>
      <c r="F140" s="203" t="s">
        <v>1283</v>
      </c>
      <c r="G140" s="204" t="s">
        <v>153</v>
      </c>
      <c r="H140" s="205">
        <v>2</v>
      </c>
      <c r="I140" s="206"/>
      <c r="J140" s="207">
        <f>ROUND(I140*H140,2)</f>
        <v>0</v>
      </c>
      <c r="K140" s="208"/>
      <c r="L140" s="209"/>
      <c r="M140" s="210" t="s">
        <v>1</v>
      </c>
      <c r="N140" s="211" t="s">
        <v>42</v>
      </c>
      <c r="O140" s="79"/>
      <c r="P140" s="197">
        <f>O140*H140</f>
        <v>0</v>
      </c>
      <c r="Q140" s="197">
        <v>1.0000000000000001E-05</v>
      </c>
      <c r="R140" s="197">
        <f>Q140*H140</f>
        <v>2.0000000000000002E-05</v>
      </c>
      <c r="S140" s="197">
        <v>0</v>
      </c>
      <c r="T140" s="198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9" t="s">
        <v>384</v>
      </c>
      <c r="AT140" s="199" t="s">
        <v>155</v>
      </c>
      <c r="AU140" s="199" t="s">
        <v>89</v>
      </c>
      <c r="AY140" s="16" t="s">
        <v>148</v>
      </c>
      <c r="BE140" s="200">
        <f>IF(N140="základná",J140,0)</f>
        <v>0</v>
      </c>
      <c r="BF140" s="200">
        <f>IF(N140="znížená",J140,0)</f>
        <v>0</v>
      </c>
      <c r="BG140" s="200">
        <f>IF(N140="zákl. prenesená",J140,0)</f>
        <v>0</v>
      </c>
      <c r="BH140" s="200">
        <f>IF(N140="zníž. prenesená",J140,0)</f>
        <v>0</v>
      </c>
      <c r="BI140" s="200">
        <f>IF(N140="nulová",J140,0)</f>
        <v>0</v>
      </c>
      <c r="BJ140" s="16" t="s">
        <v>89</v>
      </c>
      <c r="BK140" s="200">
        <f>ROUND(I140*H140,2)</f>
        <v>0</v>
      </c>
      <c r="BL140" s="16" t="s">
        <v>384</v>
      </c>
      <c r="BM140" s="199" t="s">
        <v>1284</v>
      </c>
    </row>
    <row r="141" s="2" customFormat="1" ht="16.5" customHeight="1">
      <c r="A141" s="35"/>
      <c r="B141" s="186"/>
      <c r="C141" s="187" t="s">
        <v>190</v>
      </c>
      <c r="D141" s="187" t="s">
        <v>150</v>
      </c>
      <c r="E141" s="188" t="s">
        <v>1285</v>
      </c>
      <c r="F141" s="189" t="s">
        <v>1286</v>
      </c>
      <c r="G141" s="190" t="s">
        <v>153</v>
      </c>
      <c r="H141" s="191">
        <v>5</v>
      </c>
      <c r="I141" s="192"/>
      <c r="J141" s="193">
        <f>ROUND(I141*H141,2)</f>
        <v>0</v>
      </c>
      <c r="K141" s="194"/>
      <c r="L141" s="36"/>
      <c r="M141" s="195" t="s">
        <v>1</v>
      </c>
      <c r="N141" s="196" t="s">
        <v>42</v>
      </c>
      <c r="O141" s="79"/>
      <c r="P141" s="197">
        <f>O141*H141</f>
        <v>0</v>
      </c>
      <c r="Q141" s="197">
        <v>0</v>
      </c>
      <c r="R141" s="197">
        <f>Q141*H141</f>
        <v>0</v>
      </c>
      <c r="S141" s="197">
        <v>0</v>
      </c>
      <c r="T141" s="198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9" t="s">
        <v>268</v>
      </c>
      <c r="AT141" s="199" t="s">
        <v>150</v>
      </c>
      <c r="AU141" s="199" t="s">
        <v>89</v>
      </c>
      <c r="AY141" s="16" t="s">
        <v>148</v>
      </c>
      <c r="BE141" s="200">
        <f>IF(N141="základná",J141,0)</f>
        <v>0</v>
      </c>
      <c r="BF141" s="200">
        <f>IF(N141="znížená",J141,0)</f>
        <v>0</v>
      </c>
      <c r="BG141" s="200">
        <f>IF(N141="zákl. prenesená",J141,0)</f>
        <v>0</v>
      </c>
      <c r="BH141" s="200">
        <f>IF(N141="zníž. prenesená",J141,0)</f>
        <v>0</v>
      </c>
      <c r="BI141" s="200">
        <f>IF(N141="nulová",J141,0)</f>
        <v>0</v>
      </c>
      <c r="BJ141" s="16" t="s">
        <v>89</v>
      </c>
      <c r="BK141" s="200">
        <f>ROUND(I141*H141,2)</f>
        <v>0</v>
      </c>
      <c r="BL141" s="16" t="s">
        <v>268</v>
      </c>
      <c r="BM141" s="199" t="s">
        <v>1287</v>
      </c>
    </row>
    <row r="142" s="2" customFormat="1" ht="16.5" customHeight="1">
      <c r="A142" s="35"/>
      <c r="B142" s="186"/>
      <c r="C142" s="201" t="s">
        <v>177</v>
      </c>
      <c r="D142" s="201" t="s">
        <v>155</v>
      </c>
      <c r="E142" s="202" t="s">
        <v>1288</v>
      </c>
      <c r="F142" s="203" t="s">
        <v>1289</v>
      </c>
      <c r="G142" s="204" t="s">
        <v>153</v>
      </c>
      <c r="H142" s="205">
        <v>3</v>
      </c>
      <c r="I142" s="206"/>
      <c r="J142" s="207">
        <f>ROUND(I142*H142,2)</f>
        <v>0</v>
      </c>
      <c r="K142" s="208"/>
      <c r="L142" s="209"/>
      <c r="M142" s="210" t="s">
        <v>1</v>
      </c>
      <c r="N142" s="211" t="s">
        <v>42</v>
      </c>
      <c r="O142" s="79"/>
      <c r="P142" s="197">
        <f>O142*H142</f>
        <v>0</v>
      </c>
      <c r="Q142" s="197">
        <v>0.00025999999999999998</v>
      </c>
      <c r="R142" s="197">
        <f>Q142*H142</f>
        <v>0.00077999999999999988</v>
      </c>
      <c r="S142" s="197">
        <v>0</v>
      </c>
      <c r="T142" s="198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9" t="s">
        <v>384</v>
      </c>
      <c r="AT142" s="199" t="s">
        <v>155</v>
      </c>
      <c r="AU142" s="199" t="s">
        <v>89</v>
      </c>
      <c r="AY142" s="16" t="s">
        <v>148</v>
      </c>
      <c r="BE142" s="200">
        <f>IF(N142="základná",J142,0)</f>
        <v>0</v>
      </c>
      <c r="BF142" s="200">
        <f>IF(N142="znížená",J142,0)</f>
        <v>0</v>
      </c>
      <c r="BG142" s="200">
        <f>IF(N142="zákl. prenesená",J142,0)</f>
        <v>0</v>
      </c>
      <c r="BH142" s="200">
        <f>IF(N142="zníž. prenesená",J142,0)</f>
        <v>0</v>
      </c>
      <c r="BI142" s="200">
        <f>IF(N142="nulová",J142,0)</f>
        <v>0</v>
      </c>
      <c r="BJ142" s="16" t="s">
        <v>89</v>
      </c>
      <c r="BK142" s="200">
        <f>ROUND(I142*H142,2)</f>
        <v>0</v>
      </c>
      <c r="BL142" s="16" t="s">
        <v>384</v>
      </c>
      <c r="BM142" s="199" t="s">
        <v>1290</v>
      </c>
    </row>
    <row r="143" s="2" customFormat="1" ht="33" customHeight="1">
      <c r="A143" s="35"/>
      <c r="B143" s="186"/>
      <c r="C143" s="201" t="s">
        <v>197</v>
      </c>
      <c r="D143" s="201" t="s">
        <v>155</v>
      </c>
      <c r="E143" s="202" t="s">
        <v>1291</v>
      </c>
      <c r="F143" s="203" t="s">
        <v>1292</v>
      </c>
      <c r="G143" s="204" t="s">
        <v>153</v>
      </c>
      <c r="H143" s="205">
        <v>2</v>
      </c>
      <c r="I143" s="206"/>
      <c r="J143" s="207">
        <f>ROUND(I143*H143,2)</f>
        <v>0</v>
      </c>
      <c r="K143" s="208"/>
      <c r="L143" s="209"/>
      <c r="M143" s="210" t="s">
        <v>1</v>
      </c>
      <c r="N143" s="211" t="s">
        <v>42</v>
      </c>
      <c r="O143" s="79"/>
      <c r="P143" s="197">
        <f>O143*H143</f>
        <v>0</v>
      </c>
      <c r="Q143" s="197">
        <v>0.00038000000000000002</v>
      </c>
      <c r="R143" s="197">
        <f>Q143*H143</f>
        <v>0.00076000000000000004</v>
      </c>
      <c r="S143" s="197">
        <v>0</v>
      </c>
      <c r="T143" s="198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9" t="s">
        <v>384</v>
      </c>
      <c r="AT143" s="199" t="s">
        <v>155</v>
      </c>
      <c r="AU143" s="199" t="s">
        <v>89</v>
      </c>
      <c r="AY143" s="16" t="s">
        <v>148</v>
      </c>
      <c r="BE143" s="200">
        <f>IF(N143="základná",J143,0)</f>
        <v>0</v>
      </c>
      <c r="BF143" s="200">
        <f>IF(N143="znížená",J143,0)</f>
        <v>0</v>
      </c>
      <c r="BG143" s="200">
        <f>IF(N143="zákl. prenesená",J143,0)</f>
        <v>0</v>
      </c>
      <c r="BH143" s="200">
        <f>IF(N143="zníž. prenesená",J143,0)</f>
        <v>0</v>
      </c>
      <c r="BI143" s="200">
        <f>IF(N143="nulová",J143,0)</f>
        <v>0</v>
      </c>
      <c r="BJ143" s="16" t="s">
        <v>89</v>
      </c>
      <c r="BK143" s="200">
        <f>ROUND(I143*H143,2)</f>
        <v>0</v>
      </c>
      <c r="BL143" s="16" t="s">
        <v>384</v>
      </c>
      <c r="BM143" s="199" t="s">
        <v>1293</v>
      </c>
    </row>
    <row r="144" s="2" customFormat="1" ht="21.75" customHeight="1">
      <c r="A144" s="35"/>
      <c r="B144" s="186"/>
      <c r="C144" s="187" t="s">
        <v>181</v>
      </c>
      <c r="D144" s="187" t="s">
        <v>150</v>
      </c>
      <c r="E144" s="188" t="s">
        <v>1294</v>
      </c>
      <c r="F144" s="189" t="s">
        <v>1295</v>
      </c>
      <c r="G144" s="190" t="s">
        <v>165</v>
      </c>
      <c r="H144" s="191">
        <v>138</v>
      </c>
      <c r="I144" s="192"/>
      <c r="J144" s="193">
        <f>ROUND(I144*H144,2)</f>
        <v>0</v>
      </c>
      <c r="K144" s="194"/>
      <c r="L144" s="36"/>
      <c r="M144" s="195" t="s">
        <v>1</v>
      </c>
      <c r="N144" s="196" t="s">
        <v>42</v>
      </c>
      <c r="O144" s="79"/>
      <c r="P144" s="197">
        <f>O144*H144</f>
        <v>0</v>
      </c>
      <c r="Q144" s="197">
        <v>0</v>
      </c>
      <c r="R144" s="197">
        <f>Q144*H144</f>
        <v>0</v>
      </c>
      <c r="S144" s="197">
        <v>0</v>
      </c>
      <c r="T144" s="198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9" t="s">
        <v>268</v>
      </c>
      <c r="AT144" s="199" t="s">
        <v>150</v>
      </c>
      <c r="AU144" s="199" t="s">
        <v>89</v>
      </c>
      <c r="AY144" s="16" t="s">
        <v>148</v>
      </c>
      <c r="BE144" s="200">
        <f>IF(N144="základná",J144,0)</f>
        <v>0</v>
      </c>
      <c r="BF144" s="200">
        <f>IF(N144="znížená",J144,0)</f>
        <v>0</v>
      </c>
      <c r="BG144" s="200">
        <f>IF(N144="zákl. prenesená",J144,0)</f>
        <v>0</v>
      </c>
      <c r="BH144" s="200">
        <f>IF(N144="zníž. prenesená",J144,0)</f>
        <v>0</v>
      </c>
      <c r="BI144" s="200">
        <f>IF(N144="nulová",J144,0)</f>
        <v>0</v>
      </c>
      <c r="BJ144" s="16" t="s">
        <v>89</v>
      </c>
      <c r="BK144" s="200">
        <f>ROUND(I144*H144,2)</f>
        <v>0</v>
      </c>
      <c r="BL144" s="16" t="s">
        <v>268</v>
      </c>
      <c r="BM144" s="199" t="s">
        <v>1296</v>
      </c>
    </row>
    <row r="145" s="2" customFormat="1" ht="16.5" customHeight="1">
      <c r="A145" s="35"/>
      <c r="B145" s="186"/>
      <c r="C145" s="201" t="s">
        <v>204</v>
      </c>
      <c r="D145" s="201" t="s">
        <v>155</v>
      </c>
      <c r="E145" s="202" t="s">
        <v>1297</v>
      </c>
      <c r="F145" s="203" t="s">
        <v>1298</v>
      </c>
      <c r="G145" s="204" t="s">
        <v>165</v>
      </c>
      <c r="H145" s="205">
        <v>138</v>
      </c>
      <c r="I145" s="206"/>
      <c r="J145" s="207">
        <f>ROUND(I145*H145,2)</f>
        <v>0</v>
      </c>
      <c r="K145" s="208"/>
      <c r="L145" s="209"/>
      <c r="M145" s="210" t="s">
        <v>1</v>
      </c>
      <c r="N145" s="211" t="s">
        <v>42</v>
      </c>
      <c r="O145" s="79"/>
      <c r="P145" s="197">
        <f>O145*H145</f>
        <v>0</v>
      </c>
      <c r="Q145" s="197">
        <v>0.00038000000000000002</v>
      </c>
      <c r="R145" s="197">
        <f>Q145*H145</f>
        <v>0.05244</v>
      </c>
      <c r="S145" s="197">
        <v>0</v>
      </c>
      <c r="T145" s="198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9" t="s">
        <v>384</v>
      </c>
      <c r="AT145" s="199" t="s">
        <v>155</v>
      </c>
      <c r="AU145" s="199" t="s">
        <v>89</v>
      </c>
      <c r="AY145" s="16" t="s">
        <v>148</v>
      </c>
      <c r="BE145" s="200">
        <f>IF(N145="základná",J145,0)</f>
        <v>0</v>
      </c>
      <c r="BF145" s="200">
        <f>IF(N145="znížená",J145,0)</f>
        <v>0</v>
      </c>
      <c r="BG145" s="200">
        <f>IF(N145="zákl. prenesená",J145,0)</f>
        <v>0</v>
      </c>
      <c r="BH145" s="200">
        <f>IF(N145="zníž. prenesená",J145,0)</f>
        <v>0</v>
      </c>
      <c r="BI145" s="200">
        <f>IF(N145="nulová",J145,0)</f>
        <v>0</v>
      </c>
      <c r="BJ145" s="16" t="s">
        <v>89</v>
      </c>
      <c r="BK145" s="200">
        <f>ROUND(I145*H145,2)</f>
        <v>0</v>
      </c>
      <c r="BL145" s="16" t="s">
        <v>384</v>
      </c>
      <c r="BM145" s="199" t="s">
        <v>1299</v>
      </c>
    </row>
    <row r="146" s="2" customFormat="1" ht="24.15" customHeight="1">
      <c r="A146" s="35"/>
      <c r="B146" s="186"/>
      <c r="C146" s="187" t="s">
        <v>166</v>
      </c>
      <c r="D146" s="187" t="s">
        <v>150</v>
      </c>
      <c r="E146" s="188" t="s">
        <v>1300</v>
      </c>
      <c r="F146" s="189" t="s">
        <v>1301</v>
      </c>
      <c r="G146" s="190" t="s">
        <v>165</v>
      </c>
      <c r="H146" s="191">
        <v>138</v>
      </c>
      <c r="I146" s="192"/>
      <c r="J146" s="193">
        <f>ROUND(I146*H146,2)</f>
        <v>0</v>
      </c>
      <c r="K146" s="194"/>
      <c r="L146" s="36"/>
      <c r="M146" s="195" t="s">
        <v>1</v>
      </c>
      <c r="N146" s="196" t="s">
        <v>42</v>
      </c>
      <c r="O146" s="79"/>
      <c r="P146" s="197">
        <f>O146*H146</f>
        <v>0</v>
      </c>
      <c r="Q146" s="197">
        <v>0</v>
      </c>
      <c r="R146" s="197">
        <f>Q146*H146</f>
        <v>0</v>
      </c>
      <c r="S146" s="197">
        <v>0</v>
      </c>
      <c r="T146" s="198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9" t="s">
        <v>268</v>
      </c>
      <c r="AT146" s="199" t="s">
        <v>150</v>
      </c>
      <c r="AU146" s="199" t="s">
        <v>89</v>
      </c>
      <c r="AY146" s="16" t="s">
        <v>148</v>
      </c>
      <c r="BE146" s="200">
        <f>IF(N146="základná",J146,0)</f>
        <v>0</v>
      </c>
      <c r="BF146" s="200">
        <f>IF(N146="znížená",J146,0)</f>
        <v>0</v>
      </c>
      <c r="BG146" s="200">
        <f>IF(N146="zákl. prenesená",J146,0)</f>
        <v>0</v>
      </c>
      <c r="BH146" s="200">
        <f>IF(N146="zníž. prenesená",J146,0)</f>
        <v>0</v>
      </c>
      <c r="BI146" s="200">
        <f>IF(N146="nulová",J146,0)</f>
        <v>0</v>
      </c>
      <c r="BJ146" s="16" t="s">
        <v>89</v>
      </c>
      <c r="BK146" s="200">
        <f>ROUND(I146*H146,2)</f>
        <v>0</v>
      </c>
      <c r="BL146" s="16" t="s">
        <v>268</v>
      </c>
      <c r="BM146" s="199" t="s">
        <v>1302</v>
      </c>
    </row>
    <row r="147" s="2" customFormat="1" ht="16.5" customHeight="1">
      <c r="A147" s="35"/>
      <c r="B147" s="186"/>
      <c r="C147" s="201" t="s">
        <v>210</v>
      </c>
      <c r="D147" s="201" t="s">
        <v>155</v>
      </c>
      <c r="E147" s="202" t="s">
        <v>1303</v>
      </c>
      <c r="F147" s="203" t="s">
        <v>1304</v>
      </c>
      <c r="G147" s="204" t="s">
        <v>165</v>
      </c>
      <c r="H147" s="205">
        <v>138</v>
      </c>
      <c r="I147" s="206"/>
      <c r="J147" s="207">
        <f>ROUND(I147*H147,2)</f>
        <v>0</v>
      </c>
      <c r="K147" s="208"/>
      <c r="L147" s="209"/>
      <c r="M147" s="210" t="s">
        <v>1</v>
      </c>
      <c r="N147" s="211" t="s">
        <v>42</v>
      </c>
      <c r="O147" s="79"/>
      <c r="P147" s="197">
        <f>O147*H147</f>
        <v>0</v>
      </c>
      <c r="Q147" s="197">
        <v>0.0051700000000000001</v>
      </c>
      <c r="R147" s="197">
        <f>Q147*H147</f>
        <v>0.71345999999999998</v>
      </c>
      <c r="S147" s="197">
        <v>0</v>
      </c>
      <c r="T147" s="198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9" t="s">
        <v>384</v>
      </c>
      <c r="AT147" s="199" t="s">
        <v>155</v>
      </c>
      <c r="AU147" s="199" t="s">
        <v>89</v>
      </c>
      <c r="AY147" s="16" t="s">
        <v>148</v>
      </c>
      <c r="BE147" s="200">
        <f>IF(N147="základná",J147,0)</f>
        <v>0</v>
      </c>
      <c r="BF147" s="200">
        <f>IF(N147="znížená",J147,0)</f>
        <v>0</v>
      </c>
      <c r="BG147" s="200">
        <f>IF(N147="zákl. prenesená",J147,0)</f>
        <v>0</v>
      </c>
      <c r="BH147" s="200">
        <f>IF(N147="zníž. prenesená",J147,0)</f>
        <v>0</v>
      </c>
      <c r="BI147" s="200">
        <f>IF(N147="nulová",J147,0)</f>
        <v>0</v>
      </c>
      <c r="BJ147" s="16" t="s">
        <v>89</v>
      </c>
      <c r="BK147" s="200">
        <f>ROUND(I147*H147,2)</f>
        <v>0</v>
      </c>
      <c r="BL147" s="16" t="s">
        <v>384</v>
      </c>
      <c r="BM147" s="199" t="s">
        <v>1305</v>
      </c>
    </row>
    <row r="148" s="2" customFormat="1" ht="16.5" customHeight="1">
      <c r="A148" s="35"/>
      <c r="B148" s="186"/>
      <c r="C148" s="187" t="s">
        <v>187</v>
      </c>
      <c r="D148" s="187" t="s">
        <v>150</v>
      </c>
      <c r="E148" s="188" t="s">
        <v>1306</v>
      </c>
      <c r="F148" s="189" t="s">
        <v>1307</v>
      </c>
      <c r="G148" s="190" t="s">
        <v>153</v>
      </c>
      <c r="H148" s="191">
        <v>3</v>
      </c>
      <c r="I148" s="192"/>
      <c r="J148" s="193">
        <f>ROUND(I148*H148,2)</f>
        <v>0</v>
      </c>
      <c r="K148" s="194"/>
      <c r="L148" s="36"/>
      <c r="M148" s="195" t="s">
        <v>1</v>
      </c>
      <c r="N148" s="196" t="s">
        <v>42</v>
      </c>
      <c r="O148" s="79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9" t="s">
        <v>268</v>
      </c>
      <c r="AT148" s="199" t="s">
        <v>150</v>
      </c>
      <c r="AU148" s="199" t="s">
        <v>89</v>
      </c>
      <c r="AY148" s="16" t="s">
        <v>148</v>
      </c>
      <c r="BE148" s="200">
        <f>IF(N148="základná",J148,0)</f>
        <v>0</v>
      </c>
      <c r="BF148" s="200">
        <f>IF(N148="znížená",J148,0)</f>
        <v>0</v>
      </c>
      <c r="BG148" s="200">
        <f>IF(N148="zákl. prenesená",J148,0)</f>
        <v>0</v>
      </c>
      <c r="BH148" s="200">
        <f>IF(N148="zníž. prenesená",J148,0)</f>
        <v>0</v>
      </c>
      <c r="BI148" s="200">
        <f>IF(N148="nulová",J148,0)</f>
        <v>0</v>
      </c>
      <c r="BJ148" s="16" t="s">
        <v>89</v>
      </c>
      <c r="BK148" s="200">
        <f>ROUND(I148*H148,2)</f>
        <v>0</v>
      </c>
      <c r="BL148" s="16" t="s">
        <v>268</v>
      </c>
      <c r="BM148" s="199" t="s">
        <v>1308</v>
      </c>
    </row>
    <row r="149" s="2" customFormat="1" ht="16.5" customHeight="1">
      <c r="A149" s="35"/>
      <c r="B149" s="186"/>
      <c r="C149" s="201" t="s">
        <v>217</v>
      </c>
      <c r="D149" s="201" t="s">
        <v>155</v>
      </c>
      <c r="E149" s="202" t="s">
        <v>1309</v>
      </c>
      <c r="F149" s="203" t="s">
        <v>1310</v>
      </c>
      <c r="G149" s="204" t="s">
        <v>153</v>
      </c>
      <c r="H149" s="205">
        <v>3</v>
      </c>
      <c r="I149" s="206"/>
      <c r="J149" s="207">
        <f>ROUND(I149*H149,2)</f>
        <v>0</v>
      </c>
      <c r="K149" s="208"/>
      <c r="L149" s="209"/>
      <c r="M149" s="210" t="s">
        <v>1</v>
      </c>
      <c r="N149" s="211" t="s">
        <v>42</v>
      </c>
      <c r="O149" s="79"/>
      <c r="P149" s="197">
        <f>O149*H149</f>
        <v>0</v>
      </c>
      <c r="Q149" s="197">
        <v>1.0000000000000001E-05</v>
      </c>
      <c r="R149" s="197">
        <f>Q149*H149</f>
        <v>3.0000000000000004E-05</v>
      </c>
      <c r="S149" s="197">
        <v>0</v>
      </c>
      <c r="T149" s="198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9" t="s">
        <v>384</v>
      </c>
      <c r="AT149" s="199" t="s">
        <v>155</v>
      </c>
      <c r="AU149" s="199" t="s">
        <v>89</v>
      </c>
      <c r="AY149" s="16" t="s">
        <v>148</v>
      </c>
      <c r="BE149" s="200">
        <f>IF(N149="základná",J149,0)</f>
        <v>0</v>
      </c>
      <c r="BF149" s="200">
        <f>IF(N149="znížená",J149,0)</f>
        <v>0</v>
      </c>
      <c r="BG149" s="200">
        <f>IF(N149="zákl. prenesená",J149,0)</f>
        <v>0</v>
      </c>
      <c r="BH149" s="200">
        <f>IF(N149="zníž. prenesená",J149,0)</f>
        <v>0</v>
      </c>
      <c r="BI149" s="200">
        <f>IF(N149="nulová",J149,0)</f>
        <v>0</v>
      </c>
      <c r="BJ149" s="16" t="s">
        <v>89</v>
      </c>
      <c r="BK149" s="200">
        <f>ROUND(I149*H149,2)</f>
        <v>0</v>
      </c>
      <c r="BL149" s="16" t="s">
        <v>384</v>
      </c>
      <c r="BM149" s="199" t="s">
        <v>1311</v>
      </c>
    </row>
    <row r="150" s="2" customFormat="1" ht="16.5" customHeight="1">
      <c r="A150" s="35"/>
      <c r="B150" s="186"/>
      <c r="C150" s="187" t="s">
        <v>7</v>
      </c>
      <c r="D150" s="187" t="s">
        <v>150</v>
      </c>
      <c r="E150" s="188" t="s">
        <v>1312</v>
      </c>
      <c r="F150" s="189" t="s">
        <v>1313</v>
      </c>
      <c r="G150" s="190" t="s">
        <v>223</v>
      </c>
      <c r="H150" s="212"/>
      <c r="I150" s="192"/>
      <c r="J150" s="193">
        <f>ROUND(I150*H150,2)</f>
        <v>0</v>
      </c>
      <c r="K150" s="194"/>
      <c r="L150" s="36"/>
      <c r="M150" s="195" t="s">
        <v>1</v>
      </c>
      <c r="N150" s="196" t="s">
        <v>42</v>
      </c>
      <c r="O150" s="79"/>
      <c r="P150" s="197">
        <f>O150*H150</f>
        <v>0</v>
      </c>
      <c r="Q150" s="197">
        <v>0</v>
      </c>
      <c r="R150" s="197">
        <f>Q150*H150</f>
        <v>0</v>
      </c>
      <c r="S150" s="197">
        <v>0</v>
      </c>
      <c r="T150" s="198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9" t="s">
        <v>268</v>
      </c>
      <c r="AT150" s="199" t="s">
        <v>150</v>
      </c>
      <c r="AU150" s="199" t="s">
        <v>89</v>
      </c>
      <c r="AY150" s="16" t="s">
        <v>148</v>
      </c>
      <c r="BE150" s="200">
        <f>IF(N150="základná",J150,0)</f>
        <v>0</v>
      </c>
      <c r="BF150" s="200">
        <f>IF(N150="znížená",J150,0)</f>
        <v>0</v>
      </c>
      <c r="BG150" s="200">
        <f>IF(N150="zákl. prenesená",J150,0)</f>
        <v>0</v>
      </c>
      <c r="BH150" s="200">
        <f>IF(N150="zníž. prenesená",J150,0)</f>
        <v>0</v>
      </c>
      <c r="BI150" s="200">
        <f>IF(N150="nulová",J150,0)</f>
        <v>0</v>
      </c>
      <c r="BJ150" s="16" t="s">
        <v>89</v>
      </c>
      <c r="BK150" s="200">
        <f>ROUND(I150*H150,2)</f>
        <v>0</v>
      </c>
      <c r="BL150" s="16" t="s">
        <v>268</v>
      </c>
      <c r="BM150" s="199" t="s">
        <v>1314</v>
      </c>
    </row>
    <row r="151" s="2" customFormat="1" ht="16.5" customHeight="1">
      <c r="A151" s="35"/>
      <c r="B151" s="186"/>
      <c r="C151" s="187" t="s">
        <v>227</v>
      </c>
      <c r="D151" s="187" t="s">
        <v>150</v>
      </c>
      <c r="E151" s="188" t="s">
        <v>1315</v>
      </c>
      <c r="F151" s="189" t="s">
        <v>1316</v>
      </c>
      <c r="G151" s="190" t="s">
        <v>223</v>
      </c>
      <c r="H151" s="212"/>
      <c r="I151" s="192"/>
      <c r="J151" s="193">
        <f>ROUND(I151*H151,2)</f>
        <v>0</v>
      </c>
      <c r="K151" s="194"/>
      <c r="L151" s="36"/>
      <c r="M151" s="195" t="s">
        <v>1</v>
      </c>
      <c r="N151" s="196" t="s">
        <v>42</v>
      </c>
      <c r="O151" s="79"/>
      <c r="P151" s="197">
        <f>O151*H151</f>
        <v>0</v>
      </c>
      <c r="Q151" s="197">
        <v>0</v>
      </c>
      <c r="R151" s="197">
        <f>Q151*H151</f>
        <v>0</v>
      </c>
      <c r="S151" s="197">
        <v>0</v>
      </c>
      <c r="T151" s="198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9" t="s">
        <v>268</v>
      </c>
      <c r="AT151" s="199" t="s">
        <v>150</v>
      </c>
      <c r="AU151" s="199" t="s">
        <v>89</v>
      </c>
      <c r="AY151" s="16" t="s">
        <v>148</v>
      </c>
      <c r="BE151" s="200">
        <f>IF(N151="základná",J151,0)</f>
        <v>0</v>
      </c>
      <c r="BF151" s="200">
        <f>IF(N151="znížená",J151,0)</f>
        <v>0</v>
      </c>
      <c r="BG151" s="200">
        <f>IF(N151="zákl. prenesená",J151,0)</f>
        <v>0</v>
      </c>
      <c r="BH151" s="200">
        <f>IF(N151="zníž. prenesená",J151,0)</f>
        <v>0</v>
      </c>
      <c r="BI151" s="200">
        <f>IF(N151="nulová",J151,0)</f>
        <v>0</v>
      </c>
      <c r="BJ151" s="16" t="s">
        <v>89</v>
      </c>
      <c r="BK151" s="200">
        <f>ROUND(I151*H151,2)</f>
        <v>0</v>
      </c>
      <c r="BL151" s="16" t="s">
        <v>268</v>
      </c>
      <c r="BM151" s="199" t="s">
        <v>1317</v>
      </c>
    </row>
    <row r="152" s="2" customFormat="1" ht="16.5" customHeight="1">
      <c r="A152" s="35"/>
      <c r="B152" s="186"/>
      <c r="C152" s="187" t="s">
        <v>193</v>
      </c>
      <c r="D152" s="187" t="s">
        <v>150</v>
      </c>
      <c r="E152" s="188" t="s">
        <v>1318</v>
      </c>
      <c r="F152" s="189" t="s">
        <v>1319</v>
      </c>
      <c r="G152" s="190" t="s">
        <v>223</v>
      </c>
      <c r="H152" s="212"/>
      <c r="I152" s="192"/>
      <c r="J152" s="193">
        <f>ROUND(I152*H152,2)</f>
        <v>0</v>
      </c>
      <c r="K152" s="194"/>
      <c r="L152" s="36"/>
      <c r="M152" s="195" t="s">
        <v>1</v>
      </c>
      <c r="N152" s="196" t="s">
        <v>42</v>
      </c>
      <c r="O152" s="79"/>
      <c r="P152" s="197">
        <f>O152*H152</f>
        <v>0</v>
      </c>
      <c r="Q152" s="197">
        <v>0</v>
      </c>
      <c r="R152" s="197">
        <f>Q152*H152</f>
        <v>0</v>
      </c>
      <c r="S152" s="197">
        <v>0</v>
      </c>
      <c r="T152" s="198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9" t="s">
        <v>384</v>
      </c>
      <c r="AT152" s="199" t="s">
        <v>150</v>
      </c>
      <c r="AU152" s="199" t="s">
        <v>89</v>
      </c>
      <c r="AY152" s="16" t="s">
        <v>148</v>
      </c>
      <c r="BE152" s="200">
        <f>IF(N152="základná",J152,0)</f>
        <v>0</v>
      </c>
      <c r="BF152" s="200">
        <f>IF(N152="znížená",J152,0)</f>
        <v>0</v>
      </c>
      <c r="BG152" s="200">
        <f>IF(N152="zákl. prenesená",J152,0)</f>
        <v>0</v>
      </c>
      <c r="BH152" s="200">
        <f>IF(N152="zníž. prenesená",J152,0)</f>
        <v>0</v>
      </c>
      <c r="BI152" s="200">
        <f>IF(N152="nulová",J152,0)</f>
        <v>0</v>
      </c>
      <c r="BJ152" s="16" t="s">
        <v>89</v>
      </c>
      <c r="BK152" s="200">
        <f>ROUND(I152*H152,2)</f>
        <v>0</v>
      </c>
      <c r="BL152" s="16" t="s">
        <v>384</v>
      </c>
      <c r="BM152" s="199" t="s">
        <v>1320</v>
      </c>
    </row>
    <row r="153" s="2" customFormat="1" ht="16.5" customHeight="1">
      <c r="A153" s="35"/>
      <c r="B153" s="186"/>
      <c r="C153" s="187" t="s">
        <v>234</v>
      </c>
      <c r="D153" s="187" t="s">
        <v>150</v>
      </c>
      <c r="E153" s="188" t="s">
        <v>1321</v>
      </c>
      <c r="F153" s="189" t="s">
        <v>1322</v>
      </c>
      <c r="G153" s="190" t="s">
        <v>223</v>
      </c>
      <c r="H153" s="212"/>
      <c r="I153" s="192"/>
      <c r="J153" s="193">
        <f>ROUND(I153*H153,2)</f>
        <v>0</v>
      </c>
      <c r="K153" s="194"/>
      <c r="L153" s="36"/>
      <c r="M153" s="195" t="s">
        <v>1</v>
      </c>
      <c r="N153" s="196" t="s">
        <v>42</v>
      </c>
      <c r="O153" s="79"/>
      <c r="P153" s="197">
        <f>O153*H153</f>
        <v>0</v>
      </c>
      <c r="Q153" s="197">
        <v>0</v>
      </c>
      <c r="R153" s="197">
        <f>Q153*H153</f>
        <v>0</v>
      </c>
      <c r="S153" s="197">
        <v>0</v>
      </c>
      <c r="T153" s="198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9" t="s">
        <v>268</v>
      </c>
      <c r="AT153" s="199" t="s">
        <v>150</v>
      </c>
      <c r="AU153" s="199" t="s">
        <v>89</v>
      </c>
      <c r="AY153" s="16" t="s">
        <v>148</v>
      </c>
      <c r="BE153" s="200">
        <f>IF(N153="základná",J153,0)</f>
        <v>0</v>
      </c>
      <c r="BF153" s="200">
        <f>IF(N153="znížená",J153,0)</f>
        <v>0</v>
      </c>
      <c r="BG153" s="200">
        <f>IF(N153="zákl. prenesená",J153,0)</f>
        <v>0</v>
      </c>
      <c r="BH153" s="200">
        <f>IF(N153="zníž. prenesená",J153,0)</f>
        <v>0</v>
      </c>
      <c r="BI153" s="200">
        <f>IF(N153="nulová",J153,0)</f>
        <v>0</v>
      </c>
      <c r="BJ153" s="16" t="s">
        <v>89</v>
      </c>
      <c r="BK153" s="200">
        <f>ROUND(I153*H153,2)</f>
        <v>0</v>
      </c>
      <c r="BL153" s="16" t="s">
        <v>268</v>
      </c>
      <c r="BM153" s="199" t="s">
        <v>1323</v>
      </c>
    </row>
    <row r="154" s="12" customFormat="1" ht="22.8" customHeight="1">
      <c r="A154" s="12"/>
      <c r="B154" s="173"/>
      <c r="C154" s="12"/>
      <c r="D154" s="174" t="s">
        <v>75</v>
      </c>
      <c r="E154" s="184" t="s">
        <v>1324</v>
      </c>
      <c r="F154" s="184" t="s">
        <v>1325</v>
      </c>
      <c r="G154" s="12"/>
      <c r="H154" s="12"/>
      <c r="I154" s="176"/>
      <c r="J154" s="185">
        <f>BK154</f>
        <v>0</v>
      </c>
      <c r="K154" s="12"/>
      <c r="L154" s="173"/>
      <c r="M154" s="178"/>
      <c r="N154" s="179"/>
      <c r="O154" s="179"/>
      <c r="P154" s="180">
        <f>SUM(P155:P164)</f>
        <v>0</v>
      </c>
      <c r="Q154" s="179"/>
      <c r="R154" s="180">
        <f>SUM(R155:R164)</f>
        <v>42.5822</v>
      </c>
      <c r="S154" s="179"/>
      <c r="T154" s="181">
        <f>SUM(T155:T164)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74" t="s">
        <v>102</v>
      </c>
      <c r="AT154" s="182" t="s">
        <v>75</v>
      </c>
      <c r="AU154" s="182" t="s">
        <v>83</v>
      </c>
      <c r="AY154" s="174" t="s">
        <v>148</v>
      </c>
      <c r="BK154" s="183">
        <f>SUM(BK155:BK164)</f>
        <v>0</v>
      </c>
    </row>
    <row r="155" s="2" customFormat="1" ht="24.15" customHeight="1">
      <c r="A155" s="35"/>
      <c r="B155" s="186"/>
      <c r="C155" s="187" t="s">
        <v>196</v>
      </c>
      <c r="D155" s="187" t="s">
        <v>150</v>
      </c>
      <c r="E155" s="188" t="s">
        <v>1326</v>
      </c>
      <c r="F155" s="189" t="s">
        <v>1327</v>
      </c>
      <c r="G155" s="190" t="s">
        <v>165</v>
      </c>
      <c r="H155" s="191">
        <v>120</v>
      </c>
      <c r="I155" s="192"/>
      <c r="J155" s="193">
        <f>ROUND(I155*H155,2)</f>
        <v>0</v>
      </c>
      <c r="K155" s="194"/>
      <c r="L155" s="36"/>
      <c r="M155" s="195" t="s">
        <v>1</v>
      </c>
      <c r="N155" s="196" t="s">
        <v>42</v>
      </c>
      <c r="O155" s="79"/>
      <c r="P155" s="197">
        <f>O155*H155</f>
        <v>0</v>
      </c>
      <c r="Q155" s="197">
        <v>0</v>
      </c>
      <c r="R155" s="197">
        <f>Q155*H155</f>
        <v>0</v>
      </c>
      <c r="S155" s="197">
        <v>0</v>
      </c>
      <c r="T155" s="198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9" t="s">
        <v>268</v>
      </c>
      <c r="AT155" s="199" t="s">
        <v>150</v>
      </c>
      <c r="AU155" s="199" t="s">
        <v>89</v>
      </c>
      <c r="AY155" s="16" t="s">
        <v>148</v>
      </c>
      <c r="BE155" s="200">
        <f>IF(N155="základná",J155,0)</f>
        <v>0</v>
      </c>
      <c r="BF155" s="200">
        <f>IF(N155="znížená",J155,0)</f>
        <v>0</v>
      </c>
      <c r="BG155" s="200">
        <f>IF(N155="zákl. prenesená",J155,0)</f>
        <v>0</v>
      </c>
      <c r="BH155" s="200">
        <f>IF(N155="zníž. prenesená",J155,0)</f>
        <v>0</v>
      </c>
      <c r="BI155" s="200">
        <f>IF(N155="nulová",J155,0)</f>
        <v>0</v>
      </c>
      <c r="BJ155" s="16" t="s">
        <v>89</v>
      </c>
      <c r="BK155" s="200">
        <f>ROUND(I155*H155,2)</f>
        <v>0</v>
      </c>
      <c r="BL155" s="16" t="s">
        <v>268</v>
      </c>
      <c r="BM155" s="199" t="s">
        <v>1328</v>
      </c>
    </row>
    <row r="156" s="2" customFormat="1" ht="24.15" customHeight="1">
      <c r="A156" s="35"/>
      <c r="B156" s="186"/>
      <c r="C156" s="187" t="s">
        <v>241</v>
      </c>
      <c r="D156" s="187" t="s">
        <v>150</v>
      </c>
      <c r="E156" s="188" t="s">
        <v>1329</v>
      </c>
      <c r="F156" s="189" t="s">
        <v>1330</v>
      </c>
      <c r="G156" s="190" t="s">
        <v>1331</v>
      </c>
      <c r="H156" s="191">
        <v>33.600000000000001</v>
      </c>
      <c r="I156" s="192"/>
      <c r="J156" s="193">
        <f>ROUND(I156*H156,2)</f>
        <v>0</v>
      </c>
      <c r="K156" s="194"/>
      <c r="L156" s="36"/>
      <c r="M156" s="195" t="s">
        <v>1</v>
      </c>
      <c r="N156" s="196" t="s">
        <v>42</v>
      </c>
      <c r="O156" s="79"/>
      <c r="P156" s="197">
        <f>O156*H156</f>
        <v>0</v>
      </c>
      <c r="Q156" s="197">
        <v>0</v>
      </c>
      <c r="R156" s="197">
        <f>Q156*H156</f>
        <v>0</v>
      </c>
      <c r="S156" s="197">
        <v>0</v>
      </c>
      <c r="T156" s="198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9" t="s">
        <v>268</v>
      </c>
      <c r="AT156" s="199" t="s">
        <v>150</v>
      </c>
      <c r="AU156" s="199" t="s">
        <v>89</v>
      </c>
      <c r="AY156" s="16" t="s">
        <v>148</v>
      </c>
      <c r="BE156" s="200">
        <f>IF(N156="základná",J156,0)</f>
        <v>0</v>
      </c>
      <c r="BF156" s="200">
        <f>IF(N156="znížená",J156,0)</f>
        <v>0</v>
      </c>
      <c r="BG156" s="200">
        <f>IF(N156="zákl. prenesená",J156,0)</f>
        <v>0</v>
      </c>
      <c r="BH156" s="200">
        <f>IF(N156="zníž. prenesená",J156,0)</f>
        <v>0</v>
      </c>
      <c r="BI156" s="200">
        <f>IF(N156="nulová",J156,0)</f>
        <v>0</v>
      </c>
      <c r="BJ156" s="16" t="s">
        <v>89</v>
      </c>
      <c r="BK156" s="200">
        <f>ROUND(I156*H156,2)</f>
        <v>0</v>
      </c>
      <c r="BL156" s="16" t="s">
        <v>268</v>
      </c>
      <c r="BM156" s="199" t="s">
        <v>1332</v>
      </c>
    </row>
    <row r="157" s="2" customFormat="1" ht="24.15" customHeight="1">
      <c r="A157" s="35"/>
      <c r="B157" s="186"/>
      <c r="C157" s="187" t="s">
        <v>200</v>
      </c>
      <c r="D157" s="187" t="s">
        <v>150</v>
      </c>
      <c r="E157" s="188" t="s">
        <v>1333</v>
      </c>
      <c r="F157" s="189" t="s">
        <v>1334</v>
      </c>
      <c r="G157" s="190" t="s">
        <v>165</v>
      </c>
      <c r="H157" s="191">
        <v>120</v>
      </c>
      <c r="I157" s="192"/>
      <c r="J157" s="193">
        <f>ROUND(I157*H157,2)</f>
        <v>0</v>
      </c>
      <c r="K157" s="194"/>
      <c r="L157" s="36"/>
      <c r="M157" s="195" t="s">
        <v>1</v>
      </c>
      <c r="N157" s="196" t="s">
        <v>42</v>
      </c>
      <c r="O157" s="79"/>
      <c r="P157" s="197">
        <f>O157*H157</f>
        <v>0</v>
      </c>
      <c r="Q157" s="197">
        <v>0</v>
      </c>
      <c r="R157" s="197">
        <f>Q157*H157</f>
        <v>0</v>
      </c>
      <c r="S157" s="197">
        <v>0</v>
      </c>
      <c r="T157" s="198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9" t="s">
        <v>268</v>
      </c>
      <c r="AT157" s="199" t="s">
        <v>150</v>
      </c>
      <c r="AU157" s="199" t="s">
        <v>89</v>
      </c>
      <c r="AY157" s="16" t="s">
        <v>148</v>
      </c>
      <c r="BE157" s="200">
        <f>IF(N157="základná",J157,0)</f>
        <v>0</v>
      </c>
      <c r="BF157" s="200">
        <f>IF(N157="znížená",J157,0)</f>
        <v>0</v>
      </c>
      <c r="BG157" s="200">
        <f>IF(N157="zákl. prenesená",J157,0)</f>
        <v>0</v>
      </c>
      <c r="BH157" s="200">
        <f>IF(N157="zníž. prenesená",J157,0)</f>
        <v>0</v>
      </c>
      <c r="BI157" s="200">
        <f>IF(N157="nulová",J157,0)</f>
        <v>0</v>
      </c>
      <c r="BJ157" s="16" t="s">
        <v>89</v>
      </c>
      <c r="BK157" s="200">
        <f>ROUND(I157*H157,2)</f>
        <v>0</v>
      </c>
      <c r="BL157" s="16" t="s">
        <v>268</v>
      </c>
      <c r="BM157" s="199" t="s">
        <v>1335</v>
      </c>
    </row>
    <row r="158" s="2" customFormat="1" ht="16.5" customHeight="1">
      <c r="A158" s="35"/>
      <c r="B158" s="186"/>
      <c r="C158" s="201" t="s">
        <v>248</v>
      </c>
      <c r="D158" s="201" t="s">
        <v>155</v>
      </c>
      <c r="E158" s="202" t="s">
        <v>1336</v>
      </c>
      <c r="F158" s="203" t="s">
        <v>1337</v>
      </c>
      <c r="G158" s="204" t="s">
        <v>1338</v>
      </c>
      <c r="H158" s="205">
        <v>41.981000000000002</v>
      </c>
      <c r="I158" s="206"/>
      <c r="J158" s="207">
        <f>ROUND(I158*H158,2)</f>
        <v>0</v>
      </c>
      <c r="K158" s="208"/>
      <c r="L158" s="209"/>
      <c r="M158" s="210" t="s">
        <v>1</v>
      </c>
      <c r="N158" s="211" t="s">
        <v>42</v>
      </c>
      <c r="O158" s="79"/>
      <c r="P158" s="197">
        <f>O158*H158</f>
        <v>0</v>
      </c>
      <c r="Q158" s="197">
        <v>1</v>
      </c>
      <c r="R158" s="197">
        <f>Q158*H158</f>
        <v>41.981000000000002</v>
      </c>
      <c r="S158" s="197">
        <v>0</v>
      </c>
      <c r="T158" s="198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9" t="s">
        <v>384</v>
      </c>
      <c r="AT158" s="199" t="s">
        <v>155</v>
      </c>
      <c r="AU158" s="199" t="s">
        <v>89</v>
      </c>
      <c r="AY158" s="16" t="s">
        <v>148</v>
      </c>
      <c r="BE158" s="200">
        <f>IF(N158="základná",J158,0)</f>
        <v>0</v>
      </c>
      <c r="BF158" s="200">
        <f>IF(N158="znížená",J158,0)</f>
        <v>0</v>
      </c>
      <c r="BG158" s="200">
        <f>IF(N158="zákl. prenesená",J158,0)</f>
        <v>0</v>
      </c>
      <c r="BH158" s="200">
        <f>IF(N158="zníž. prenesená",J158,0)</f>
        <v>0</v>
      </c>
      <c r="BI158" s="200">
        <f>IF(N158="nulová",J158,0)</f>
        <v>0</v>
      </c>
      <c r="BJ158" s="16" t="s">
        <v>89</v>
      </c>
      <c r="BK158" s="200">
        <f>ROUND(I158*H158,2)</f>
        <v>0</v>
      </c>
      <c r="BL158" s="16" t="s">
        <v>384</v>
      </c>
      <c r="BM158" s="199" t="s">
        <v>1339</v>
      </c>
    </row>
    <row r="159" s="2" customFormat="1" ht="16.5" customHeight="1">
      <c r="A159" s="35"/>
      <c r="B159" s="186"/>
      <c r="C159" s="201" t="s">
        <v>203</v>
      </c>
      <c r="D159" s="201" t="s">
        <v>155</v>
      </c>
      <c r="E159" s="202" t="s">
        <v>1340</v>
      </c>
      <c r="F159" s="203" t="s">
        <v>1341</v>
      </c>
      <c r="G159" s="204" t="s">
        <v>153</v>
      </c>
      <c r="H159" s="205">
        <v>120</v>
      </c>
      <c r="I159" s="206"/>
      <c r="J159" s="207">
        <f>ROUND(I159*H159,2)</f>
        <v>0</v>
      </c>
      <c r="K159" s="208"/>
      <c r="L159" s="209"/>
      <c r="M159" s="210" t="s">
        <v>1</v>
      </c>
      <c r="N159" s="211" t="s">
        <v>42</v>
      </c>
      <c r="O159" s="79"/>
      <c r="P159" s="197">
        <f>O159*H159</f>
        <v>0</v>
      </c>
      <c r="Q159" s="197">
        <v>0.0047999999999999996</v>
      </c>
      <c r="R159" s="197">
        <f>Q159*H159</f>
        <v>0.57599999999999996</v>
      </c>
      <c r="S159" s="197">
        <v>0</v>
      </c>
      <c r="T159" s="198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9" t="s">
        <v>384</v>
      </c>
      <c r="AT159" s="199" t="s">
        <v>155</v>
      </c>
      <c r="AU159" s="199" t="s">
        <v>89</v>
      </c>
      <c r="AY159" s="16" t="s">
        <v>148</v>
      </c>
      <c r="BE159" s="200">
        <f>IF(N159="základná",J159,0)</f>
        <v>0</v>
      </c>
      <c r="BF159" s="200">
        <f>IF(N159="znížená",J159,0)</f>
        <v>0</v>
      </c>
      <c r="BG159" s="200">
        <f>IF(N159="zákl. prenesená",J159,0)</f>
        <v>0</v>
      </c>
      <c r="BH159" s="200">
        <f>IF(N159="zníž. prenesená",J159,0)</f>
        <v>0</v>
      </c>
      <c r="BI159" s="200">
        <f>IF(N159="nulová",J159,0)</f>
        <v>0</v>
      </c>
      <c r="BJ159" s="16" t="s">
        <v>89</v>
      </c>
      <c r="BK159" s="200">
        <f>ROUND(I159*H159,2)</f>
        <v>0</v>
      </c>
      <c r="BL159" s="16" t="s">
        <v>384</v>
      </c>
      <c r="BM159" s="199" t="s">
        <v>1342</v>
      </c>
    </row>
    <row r="160" s="2" customFormat="1" ht="24.15" customHeight="1">
      <c r="A160" s="35"/>
      <c r="B160" s="186"/>
      <c r="C160" s="187" t="s">
        <v>255</v>
      </c>
      <c r="D160" s="187" t="s">
        <v>150</v>
      </c>
      <c r="E160" s="188" t="s">
        <v>1343</v>
      </c>
      <c r="F160" s="189" t="s">
        <v>1344</v>
      </c>
      <c r="G160" s="190" t="s">
        <v>165</v>
      </c>
      <c r="H160" s="191">
        <v>120</v>
      </c>
      <c r="I160" s="192"/>
      <c r="J160" s="193">
        <f>ROUND(I160*H160,2)</f>
        <v>0</v>
      </c>
      <c r="K160" s="194"/>
      <c r="L160" s="36"/>
      <c r="M160" s="195" t="s">
        <v>1</v>
      </c>
      <c r="N160" s="196" t="s">
        <v>42</v>
      </c>
      <c r="O160" s="79"/>
      <c r="P160" s="197">
        <f>O160*H160</f>
        <v>0</v>
      </c>
      <c r="Q160" s="197">
        <v>0</v>
      </c>
      <c r="R160" s="197">
        <f>Q160*H160</f>
        <v>0</v>
      </c>
      <c r="S160" s="197">
        <v>0</v>
      </c>
      <c r="T160" s="198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9" t="s">
        <v>268</v>
      </c>
      <c r="AT160" s="199" t="s">
        <v>150</v>
      </c>
      <c r="AU160" s="199" t="s">
        <v>89</v>
      </c>
      <c r="AY160" s="16" t="s">
        <v>148</v>
      </c>
      <c r="BE160" s="200">
        <f>IF(N160="základná",J160,0)</f>
        <v>0</v>
      </c>
      <c r="BF160" s="200">
        <f>IF(N160="znížená",J160,0)</f>
        <v>0</v>
      </c>
      <c r="BG160" s="200">
        <f>IF(N160="zákl. prenesená",J160,0)</f>
        <v>0</v>
      </c>
      <c r="BH160" s="200">
        <f>IF(N160="zníž. prenesená",J160,0)</f>
        <v>0</v>
      </c>
      <c r="BI160" s="200">
        <f>IF(N160="nulová",J160,0)</f>
        <v>0</v>
      </c>
      <c r="BJ160" s="16" t="s">
        <v>89</v>
      </c>
      <c r="BK160" s="200">
        <f>ROUND(I160*H160,2)</f>
        <v>0</v>
      </c>
      <c r="BL160" s="16" t="s">
        <v>268</v>
      </c>
      <c r="BM160" s="199" t="s">
        <v>1345</v>
      </c>
    </row>
    <row r="161" s="2" customFormat="1" ht="16.5" customHeight="1">
      <c r="A161" s="35"/>
      <c r="B161" s="186"/>
      <c r="C161" s="201" t="s">
        <v>207</v>
      </c>
      <c r="D161" s="201" t="s">
        <v>155</v>
      </c>
      <c r="E161" s="202" t="s">
        <v>1346</v>
      </c>
      <c r="F161" s="203" t="s">
        <v>1347</v>
      </c>
      <c r="G161" s="204" t="s">
        <v>165</v>
      </c>
      <c r="H161" s="205">
        <v>120</v>
      </c>
      <c r="I161" s="206"/>
      <c r="J161" s="207">
        <f>ROUND(I161*H161,2)</f>
        <v>0</v>
      </c>
      <c r="K161" s="208"/>
      <c r="L161" s="209"/>
      <c r="M161" s="210" t="s">
        <v>1</v>
      </c>
      <c r="N161" s="211" t="s">
        <v>42</v>
      </c>
      <c r="O161" s="79"/>
      <c r="P161" s="197">
        <f>O161*H161</f>
        <v>0</v>
      </c>
      <c r="Q161" s="197">
        <v>0.00021000000000000001</v>
      </c>
      <c r="R161" s="197">
        <f>Q161*H161</f>
        <v>0.0252</v>
      </c>
      <c r="S161" s="197">
        <v>0</v>
      </c>
      <c r="T161" s="198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9" t="s">
        <v>384</v>
      </c>
      <c r="AT161" s="199" t="s">
        <v>155</v>
      </c>
      <c r="AU161" s="199" t="s">
        <v>89</v>
      </c>
      <c r="AY161" s="16" t="s">
        <v>148</v>
      </c>
      <c r="BE161" s="200">
        <f>IF(N161="základná",J161,0)</f>
        <v>0</v>
      </c>
      <c r="BF161" s="200">
        <f>IF(N161="znížená",J161,0)</f>
        <v>0</v>
      </c>
      <c r="BG161" s="200">
        <f>IF(N161="zákl. prenesená",J161,0)</f>
        <v>0</v>
      </c>
      <c r="BH161" s="200">
        <f>IF(N161="zníž. prenesená",J161,0)</f>
        <v>0</v>
      </c>
      <c r="BI161" s="200">
        <f>IF(N161="nulová",J161,0)</f>
        <v>0</v>
      </c>
      <c r="BJ161" s="16" t="s">
        <v>89</v>
      </c>
      <c r="BK161" s="200">
        <f>ROUND(I161*H161,2)</f>
        <v>0</v>
      </c>
      <c r="BL161" s="16" t="s">
        <v>384</v>
      </c>
      <c r="BM161" s="199" t="s">
        <v>1348</v>
      </c>
    </row>
    <row r="162" s="2" customFormat="1" ht="33" customHeight="1">
      <c r="A162" s="35"/>
      <c r="B162" s="186"/>
      <c r="C162" s="187" t="s">
        <v>262</v>
      </c>
      <c r="D162" s="187" t="s">
        <v>150</v>
      </c>
      <c r="E162" s="188" t="s">
        <v>1349</v>
      </c>
      <c r="F162" s="189" t="s">
        <v>1350</v>
      </c>
      <c r="G162" s="190" t="s">
        <v>165</v>
      </c>
      <c r="H162" s="191">
        <v>120</v>
      </c>
      <c r="I162" s="192"/>
      <c r="J162" s="193">
        <f>ROUND(I162*H162,2)</f>
        <v>0</v>
      </c>
      <c r="K162" s="194"/>
      <c r="L162" s="36"/>
      <c r="M162" s="195" t="s">
        <v>1</v>
      </c>
      <c r="N162" s="196" t="s">
        <v>42</v>
      </c>
      <c r="O162" s="79"/>
      <c r="P162" s="197">
        <f>O162*H162</f>
        <v>0</v>
      </c>
      <c r="Q162" s="197">
        <v>0</v>
      </c>
      <c r="R162" s="197">
        <f>Q162*H162</f>
        <v>0</v>
      </c>
      <c r="S162" s="197">
        <v>0</v>
      </c>
      <c r="T162" s="198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9" t="s">
        <v>268</v>
      </c>
      <c r="AT162" s="199" t="s">
        <v>150</v>
      </c>
      <c r="AU162" s="199" t="s">
        <v>89</v>
      </c>
      <c r="AY162" s="16" t="s">
        <v>148</v>
      </c>
      <c r="BE162" s="200">
        <f>IF(N162="základná",J162,0)</f>
        <v>0</v>
      </c>
      <c r="BF162" s="200">
        <f>IF(N162="znížená",J162,0)</f>
        <v>0</v>
      </c>
      <c r="BG162" s="200">
        <f>IF(N162="zákl. prenesená",J162,0)</f>
        <v>0</v>
      </c>
      <c r="BH162" s="200">
        <f>IF(N162="zníž. prenesená",J162,0)</f>
        <v>0</v>
      </c>
      <c r="BI162" s="200">
        <f>IF(N162="nulová",J162,0)</f>
        <v>0</v>
      </c>
      <c r="BJ162" s="16" t="s">
        <v>89</v>
      </c>
      <c r="BK162" s="200">
        <f>ROUND(I162*H162,2)</f>
        <v>0</v>
      </c>
      <c r="BL162" s="16" t="s">
        <v>268</v>
      </c>
      <c r="BM162" s="199" t="s">
        <v>1351</v>
      </c>
    </row>
    <row r="163" s="2" customFormat="1" ht="33" customHeight="1">
      <c r="A163" s="35"/>
      <c r="B163" s="186"/>
      <c r="C163" s="187" t="s">
        <v>170</v>
      </c>
      <c r="D163" s="187" t="s">
        <v>150</v>
      </c>
      <c r="E163" s="188" t="s">
        <v>1352</v>
      </c>
      <c r="F163" s="189" t="s">
        <v>1353</v>
      </c>
      <c r="G163" s="190" t="s">
        <v>1354</v>
      </c>
      <c r="H163" s="191">
        <v>120</v>
      </c>
      <c r="I163" s="192"/>
      <c r="J163" s="193">
        <f>ROUND(I163*H163,2)</f>
        <v>0</v>
      </c>
      <c r="K163" s="194"/>
      <c r="L163" s="36"/>
      <c r="M163" s="195" t="s">
        <v>1</v>
      </c>
      <c r="N163" s="196" t="s">
        <v>42</v>
      </c>
      <c r="O163" s="79"/>
      <c r="P163" s="197">
        <f>O163*H163</f>
        <v>0</v>
      </c>
      <c r="Q163" s="197">
        <v>0</v>
      </c>
      <c r="R163" s="197">
        <f>Q163*H163</f>
        <v>0</v>
      </c>
      <c r="S163" s="197">
        <v>0</v>
      </c>
      <c r="T163" s="198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9" t="s">
        <v>268</v>
      </c>
      <c r="AT163" s="199" t="s">
        <v>150</v>
      </c>
      <c r="AU163" s="199" t="s">
        <v>89</v>
      </c>
      <c r="AY163" s="16" t="s">
        <v>148</v>
      </c>
      <c r="BE163" s="200">
        <f>IF(N163="základná",J163,0)</f>
        <v>0</v>
      </c>
      <c r="BF163" s="200">
        <f>IF(N163="znížená",J163,0)</f>
        <v>0</v>
      </c>
      <c r="BG163" s="200">
        <f>IF(N163="zákl. prenesená",J163,0)</f>
        <v>0</v>
      </c>
      <c r="BH163" s="200">
        <f>IF(N163="zníž. prenesená",J163,0)</f>
        <v>0</v>
      </c>
      <c r="BI163" s="200">
        <f>IF(N163="nulová",J163,0)</f>
        <v>0</v>
      </c>
      <c r="BJ163" s="16" t="s">
        <v>89</v>
      </c>
      <c r="BK163" s="200">
        <f>ROUND(I163*H163,2)</f>
        <v>0</v>
      </c>
      <c r="BL163" s="16" t="s">
        <v>268</v>
      </c>
      <c r="BM163" s="199" t="s">
        <v>1355</v>
      </c>
    </row>
    <row r="164" s="2" customFormat="1" ht="16.5" customHeight="1">
      <c r="A164" s="35"/>
      <c r="B164" s="186"/>
      <c r="C164" s="187" t="s">
        <v>269</v>
      </c>
      <c r="D164" s="187" t="s">
        <v>150</v>
      </c>
      <c r="E164" s="188" t="s">
        <v>1321</v>
      </c>
      <c r="F164" s="189" t="s">
        <v>1322</v>
      </c>
      <c r="G164" s="190" t="s">
        <v>223</v>
      </c>
      <c r="H164" s="212"/>
      <c r="I164" s="192"/>
      <c r="J164" s="193">
        <f>ROUND(I164*H164,2)</f>
        <v>0</v>
      </c>
      <c r="K164" s="194"/>
      <c r="L164" s="36"/>
      <c r="M164" s="195" t="s">
        <v>1</v>
      </c>
      <c r="N164" s="196" t="s">
        <v>42</v>
      </c>
      <c r="O164" s="79"/>
      <c r="P164" s="197">
        <f>O164*H164</f>
        <v>0</v>
      </c>
      <c r="Q164" s="197">
        <v>0</v>
      </c>
      <c r="R164" s="197">
        <f>Q164*H164</f>
        <v>0</v>
      </c>
      <c r="S164" s="197">
        <v>0</v>
      </c>
      <c r="T164" s="198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9" t="s">
        <v>268</v>
      </c>
      <c r="AT164" s="199" t="s">
        <v>150</v>
      </c>
      <c r="AU164" s="199" t="s">
        <v>89</v>
      </c>
      <c r="AY164" s="16" t="s">
        <v>148</v>
      </c>
      <c r="BE164" s="200">
        <f>IF(N164="základná",J164,0)</f>
        <v>0</v>
      </c>
      <c r="BF164" s="200">
        <f>IF(N164="znížená",J164,0)</f>
        <v>0</v>
      </c>
      <c r="BG164" s="200">
        <f>IF(N164="zákl. prenesená",J164,0)</f>
        <v>0</v>
      </c>
      <c r="BH164" s="200">
        <f>IF(N164="zníž. prenesená",J164,0)</f>
        <v>0</v>
      </c>
      <c r="BI164" s="200">
        <f>IF(N164="nulová",J164,0)</f>
        <v>0</v>
      </c>
      <c r="BJ164" s="16" t="s">
        <v>89</v>
      </c>
      <c r="BK164" s="200">
        <f>ROUND(I164*H164,2)</f>
        <v>0</v>
      </c>
      <c r="BL164" s="16" t="s">
        <v>268</v>
      </c>
      <c r="BM164" s="199" t="s">
        <v>1356</v>
      </c>
    </row>
    <row r="165" s="12" customFormat="1" ht="25.92" customHeight="1">
      <c r="A165" s="12"/>
      <c r="B165" s="173"/>
      <c r="C165" s="12"/>
      <c r="D165" s="174" t="s">
        <v>75</v>
      </c>
      <c r="E165" s="175" t="s">
        <v>1159</v>
      </c>
      <c r="F165" s="175" t="s">
        <v>1160</v>
      </c>
      <c r="G165" s="12"/>
      <c r="H165" s="12"/>
      <c r="I165" s="176"/>
      <c r="J165" s="177">
        <f>BK165</f>
        <v>0</v>
      </c>
      <c r="K165" s="12"/>
      <c r="L165" s="173"/>
      <c r="M165" s="178"/>
      <c r="N165" s="179"/>
      <c r="O165" s="179"/>
      <c r="P165" s="180">
        <f>SUM(P166:P170)</f>
        <v>0</v>
      </c>
      <c r="Q165" s="179"/>
      <c r="R165" s="180">
        <f>SUM(R166:R170)</f>
        <v>0</v>
      </c>
      <c r="S165" s="179"/>
      <c r="T165" s="181">
        <f>SUM(T166:T170)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74" t="s">
        <v>154</v>
      </c>
      <c r="AT165" s="182" t="s">
        <v>75</v>
      </c>
      <c r="AU165" s="182" t="s">
        <v>76</v>
      </c>
      <c r="AY165" s="174" t="s">
        <v>148</v>
      </c>
      <c r="BK165" s="183">
        <f>SUM(BK166:BK170)</f>
        <v>0</v>
      </c>
    </row>
    <row r="166" s="2" customFormat="1" ht="21.75" customHeight="1">
      <c r="A166" s="35"/>
      <c r="B166" s="186"/>
      <c r="C166" s="187" t="s">
        <v>213</v>
      </c>
      <c r="D166" s="187" t="s">
        <v>150</v>
      </c>
      <c r="E166" s="188" t="s">
        <v>1357</v>
      </c>
      <c r="F166" s="189" t="s">
        <v>1358</v>
      </c>
      <c r="G166" s="190" t="s">
        <v>153</v>
      </c>
      <c r="H166" s="191">
        <v>1</v>
      </c>
      <c r="I166" s="192"/>
      <c r="J166" s="193">
        <f>ROUND(I166*H166,2)</f>
        <v>0</v>
      </c>
      <c r="K166" s="194"/>
      <c r="L166" s="36"/>
      <c r="M166" s="195" t="s">
        <v>1</v>
      </c>
      <c r="N166" s="196" t="s">
        <v>42</v>
      </c>
      <c r="O166" s="79"/>
      <c r="P166" s="197">
        <f>O166*H166</f>
        <v>0</v>
      </c>
      <c r="Q166" s="197">
        <v>0</v>
      </c>
      <c r="R166" s="197">
        <f>Q166*H166</f>
        <v>0</v>
      </c>
      <c r="S166" s="197">
        <v>0</v>
      </c>
      <c r="T166" s="198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9" t="s">
        <v>1359</v>
      </c>
      <c r="AT166" s="199" t="s">
        <v>150</v>
      </c>
      <c r="AU166" s="199" t="s">
        <v>83</v>
      </c>
      <c r="AY166" s="16" t="s">
        <v>148</v>
      </c>
      <c r="BE166" s="200">
        <f>IF(N166="základná",J166,0)</f>
        <v>0</v>
      </c>
      <c r="BF166" s="200">
        <f>IF(N166="znížená",J166,0)</f>
        <v>0</v>
      </c>
      <c r="BG166" s="200">
        <f>IF(N166="zákl. prenesená",J166,0)</f>
        <v>0</v>
      </c>
      <c r="BH166" s="200">
        <f>IF(N166="zníž. prenesená",J166,0)</f>
        <v>0</v>
      </c>
      <c r="BI166" s="200">
        <f>IF(N166="nulová",J166,0)</f>
        <v>0</v>
      </c>
      <c r="BJ166" s="16" t="s">
        <v>89</v>
      </c>
      <c r="BK166" s="200">
        <f>ROUND(I166*H166,2)</f>
        <v>0</v>
      </c>
      <c r="BL166" s="16" t="s">
        <v>1359</v>
      </c>
      <c r="BM166" s="199" t="s">
        <v>1360</v>
      </c>
    </row>
    <row r="167" s="2" customFormat="1" ht="16.5" customHeight="1">
      <c r="A167" s="35"/>
      <c r="B167" s="186"/>
      <c r="C167" s="187" t="s">
        <v>276</v>
      </c>
      <c r="D167" s="187" t="s">
        <v>150</v>
      </c>
      <c r="E167" s="188" t="s">
        <v>1361</v>
      </c>
      <c r="F167" s="189" t="s">
        <v>1362</v>
      </c>
      <c r="G167" s="190" t="s">
        <v>1164</v>
      </c>
      <c r="H167" s="191">
        <v>4</v>
      </c>
      <c r="I167" s="192"/>
      <c r="J167" s="193">
        <f>ROUND(I167*H167,2)</f>
        <v>0</v>
      </c>
      <c r="K167" s="194"/>
      <c r="L167" s="36"/>
      <c r="M167" s="195" t="s">
        <v>1</v>
      </c>
      <c r="N167" s="196" t="s">
        <v>42</v>
      </c>
      <c r="O167" s="79"/>
      <c r="P167" s="197">
        <f>O167*H167</f>
        <v>0</v>
      </c>
      <c r="Q167" s="197">
        <v>0</v>
      </c>
      <c r="R167" s="197">
        <f>Q167*H167</f>
        <v>0</v>
      </c>
      <c r="S167" s="197">
        <v>0</v>
      </c>
      <c r="T167" s="198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9" t="s">
        <v>1359</v>
      </c>
      <c r="AT167" s="199" t="s">
        <v>150</v>
      </c>
      <c r="AU167" s="199" t="s">
        <v>83</v>
      </c>
      <c r="AY167" s="16" t="s">
        <v>148</v>
      </c>
      <c r="BE167" s="200">
        <f>IF(N167="základná",J167,0)</f>
        <v>0</v>
      </c>
      <c r="BF167" s="200">
        <f>IF(N167="znížená",J167,0)</f>
        <v>0</v>
      </c>
      <c r="BG167" s="200">
        <f>IF(N167="zákl. prenesená",J167,0)</f>
        <v>0</v>
      </c>
      <c r="BH167" s="200">
        <f>IF(N167="zníž. prenesená",J167,0)</f>
        <v>0</v>
      </c>
      <c r="BI167" s="200">
        <f>IF(N167="nulová",J167,0)</f>
        <v>0</v>
      </c>
      <c r="BJ167" s="16" t="s">
        <v>89</v>
      </c>
      <c r="BK167" s="200">
        <f>ROUND(I167*H167,2)</f>
        <v>0</v>
      </c>
      <c r="BL167" s="16" t="s">
        <v>1359</v>
      </c>
      <c r="BM167" s="199" t="s">
        <v>1363</v>
      </c>
    </row>
    <row r="168" s="2" customFormat="1" ht="16.5" customHeight="1">
      <c r="A168" s="35"/>
      <c r="B168" s="186"/>
      <c r="C168" s="187" t="s">
        <v>216</v>
      </c>
      <c r="D168" s="187" t="s">
        <v>150</v>
      </c>
      <c r="E168" s="188" t="s">
        <v>1364</v>
      </c>
      <c r="F168" s="189" t="s">
        <v>1365</v>
      </c>
      <c r="G168" s="190" t="s">
        <v>153</v>
      </c>
      <c r="H168" s="191">
        <v>1</v>
      </c>
      <c r="I168" s="192"/>
      <c r="J168" s="193">
        <f>ROUND(I168*H168,2)</f>
        <v>0</v>
      </c>
      <c r="K168" s="194"/>
      <c r="L168" s="36"/>
      <c r="M168" s="195" t="s">
        <v>1</v>
      </c>
      <c r="N168" s="196" t="s">
        <v>42</v>
      </c>
      <c r="O168" s="79"/>
      <c r="P168" s="197">
        <f>O168*H168</f>
        <v>0</v>
      </c>
      <c r="Q168" s="197">
        <v>0</v>
      </c>
      <c r="R168" s="197">
        <f>Q168*H168</f>
        <v>0</v>
      </c>
      <c r="S168" s="197">
        <v>0</v>
      </c>
      <c r="T168" s="198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9" t="s">
        <v>1359</v>
      </c>
      <c r="AT168" s="199" t="s">
        <v>150</v>
      </c>
      <c r="AU168" s="199" t="s">
        <v>83</v>
      </c>
      <c r="AY168" s="16" t="s">
        <v>148</v>
      </c>
      <c r="BE168" s="200">
        <f>IF(N168="základná",J168,0)</f>
        <v>0</v>
      </c>
      <c r="BF168" s="200">
        <f>IF(N168="znížená",J168,0)</f>
        <v>0</v>
      </c>
      <c r="BG168" s="200">
        <f>IF(N168="zákl. prenesená",J168,0)</f>
        <v>0</v>
      </c>
      <c r="BH168" s="200">
        <f>IF(N168="zníž. prenesená",J168,0)</f>
        <v>0</v>
      </c>
      <c r="BI168" s="200">
        <f>IF(N168="nulová",J168,0)</f>
        <v>0</v>
      </c>
      <c r="BJ168" s="16" t="s">
        <v>89</v>
      </c>
      <c r="BK168" s="200">
        <f>ROUND(I168*H168,2)</f>
        <v>0</v>
      </c>
      <c r="BL168" s="16" t="s">
        <v>1359</v>
      </c>
      <c r="BM168" s="199" t="s">
        <v>1366</v>
      </c>
    </row>
    <row r="169" s="2" customFormat="1" ht="37.8" customHeight="1">
      <c r="A169" s="35"/>
      <c r="B169" s="186"/>
      <c r="C169" s="187" t="s">
        <v>283</v>
      </c>
      <c r="D169" s="187" t="s">
        <v>150</v>
      </c>
      <c r="E169" s="188" t="s">
        <v>1367</v>
      </c>
      <c r="F169" s="189" t="s">
        <v>1368</v>
      </c>
      <c r="G169" s="190" t="s">
        <v>1164</v>
      </c>
      <c r="H169" s="191">
        <v>8</v>
      </c>
      <c r="I169" s="192"/>
      <c r="J169" s="193">
        <f>ROUND(I169*H169,2)</f>
        <v>0</v>
      </c>
      <c r="K169" s="194"/>
      <c r="L169" s="36"/>
      <c r="M169" s="195" t="s">
        <v>1</v>
      </c>
      <c r="N169" s="196" t="s">
        <v>42</v>
      </c>
      <c r="O169" s="79"/>
      <c r="P169" s="197">
        <f>O169*H169</f>
        <v>0</v>
      </c>
      <c r="Q169" s="197">
        <v>0</v>
      </c>
      <c r="R169" s="197">
        <f>Q169*H169</f>
        <v>0</v>
      </c>
      <c r="S169" s="197">
        <v>0</v>
      </c>
      <c r="T169" s="198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9" t="s">
        <v>1359</v>
      </c>
      <c r="AT169" s="199" t="s">
        <v>150</v>
      </c>
      <c r="AU169" s="199" t="s">
        <v>83</v>
      </c>
      <c r="AY169" s="16" t="s">
        <v>148</v>
      </c>
      <c r="BE169" s="200">
        <f>IF(N169="základná",J169,0)</f>
        <v>0</v>
      </c>
      <c r="BF169" s="200">
        <f>IF(N169="znížená",J169,0)</f>
        <v>0</v>
      </c>
      <c r="BG169" s="200">
        <f>IF(N169="zákl. prenesená",J169,0)</f>
        <v>0</v>
      </c>
      <c r="BH169" s="200">
        <f>IF(N169="zníž. prenesená",J169,0)</f>
        <v>0</v>
      </c>
      <c r="BI169" s="200">
        <f>IF(N169="nulová",J169,0)</f>
        <v>0</v>
      </c>
      <c r="BJ169" s="16" t="s">
        <v>89</v>
      </c>
      <c r="BK169" s="200">
        <f>ROUND(I169*H169,2)</f>
        <v>0</v>
      </c>
      <c r="BL169" s="16" t="s">
        <v>1359</v>
      </c>
      <c r="BM169" s="199" t="s">
        <v>1369</v>
      </c>
    </row>
    <row r="170" s="2" customFormat="1" ht="16.5" customHeight="1">
      <c r="A170" s="35"/>
      <c r="B170" s="186"/>
      <c r="C170" s="187" t="s">
        <v>220</v>
      </c>
      <c r="D170" s="187" t="s">
        <v>150</v>
      </c>
      <c r="E170" s="188" t="s">
        <v>1370</v>
      </c>
      <c r="F170" s="189" t="s">
        <v>1371</v>
      </c>
      <c r="G170" s="190" t="s">
        <v>1164</v>
      </c>
      <c r="H170" s="191">
        <v>1</v>
      </c>
      <c r="I170" s="192"/>
      <c r="J170" s="193">
        <f>ROUND(I170*H170,2)</f>
        <v>0</v>
      </c>
      <c r="K170" s="194"/>
      <c r="L170" s="36"/>
      <c r="M170" s="213" t="s">
        <v>1</v>
      </c>
      <c r="N170" s="214" t="s">
        <v>42</v>
      </c>
      <c r="O170" s="215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9" t="s">
        <v>1359</v>
      </c>
      <c r="AT170" s="199" t="s">
        <v>150</v>
      </c>
      <c r="AU170" s="199" t="s">
        <v>83</v>
      </c>
      <c r="AY170" s="16" t="s">
        <v>148</v>
      </c>
      <c r="BE170" s="200">
        <f>IF(N170="základná",J170,0)</f>
        <v>0</v>
      </c>
      <c r="BF170" s="200">
        <f>IF(N170="znížená",J170,0)</f>
        <v>0</v>
      </c>
      <c r="BG170" s="200">
        <f>IF(N170="zákl. prenesená",J170,0)</f>
        <v>0</v>
      </c>
      <c r="BH170" s="200">
        <f>IF(N170="zníž. prenesená",J170,0)</f>
        <v>0</v>
      </c>
      <c r="BI170" s="200">
        <f>IF(N170="nulová",J170,0)</f>
        <v>0</v>
      </c>
      <c r="BJ170" s="16" t="s">
        <v>89</v>
      </c>
      <c r="BK170" s="200">
        <f>ROUND(I170*H170,2)</f>
        <v>0</v>
      </c>
      <c r="BL170" s="16" t="s">
        <v>1359</v>
      </c>
      <c r="BM170" s="199" t="s">
        <v>1372</v>
      </c>
    </row>
    <row r="171" s="2" customFormat="1" ht="6.96" customHeight="1">
      <c r="A171" s="35"/>
      <c r="B171" s="62"/>
      <c r="C171" s="63"/>
      <c r="D171" s="63"/>
      <c r="E171" s="63"/>
      <c r="F171" s="63"/>
      <c r="G171" s="63"/>
      <c r="H171" s="63"/>
      <c r="I171" s="63"/>
      <c r="J171" s="63"/>
      <c r="K171" s="63"/>
      <c r="L171" s="36"/>
      <c r="M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</row>
  </sheetData>
  <autoFilter ref="C127:K170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4:H114"/>
    <mergeCell ref="E118:H118"/>
    <mergeCell ref="E116:H116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106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="1" customFormat="1" ht="24.96" customHeight="1">
      <c r="B4" s="19"/>
      <c r="D4" s="20" t="s">
        <v>116</v>
      </c>
      <c r="L4" s="19"/>
      <c r="M4" s="131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15</v>
      </c>
      <c r="L6" s="19"/>
    </row>
    <row r="7" s="1" customFormat="1" ht="16.5" customHeight="1">
      <c r="B7" s="19"/>
      <c r="E7" s="132" t="str">
        <f>'Rekapitulácia stavby'!K6</f>
        <v>Spracovateľská prevádzka spoločnosti JOLI s.r.o.-technológia</v>
      </c>
      <c r="F7" s="29"/>
      <c r="G7" s="29"/>
      <c r="H7" s="29"/>
      <c r="L7" s="19"/>
    </row>
    <row r="8">
      <c r="B8" s="19"/>
      <c r="D8" s="29" t="s">
        <v>117</v>
      </c>
      <c r="L8" s="19"/>
    </row>
    <row r="9" s="1" customFormat="1" ht="16.5" customHeight="1">
      <c r="B9" s="19"/>
      <c r="E9" s="132" t="s">
        <v>118</v>
      </c>
      <c r="F9" s="1"/>
      <c r="G9" s="1"/>
      <c r="H9" s="1"/>
      <c r="L9" s="19"/>
    </row>
    <row r="10" s="1" customFormat="1" ht="12" customHeight="1">
      <c r="B10" s="19"/>
      <c r="D10" s="29" t="s">
        <v>119</v>
      </c>
      <c r="L10" s="19"/>
    </row>
    <row r="11" s="2" customFormat="1" ht="16.5" customHeight="1">
      <c r="A11" s="35"/>
      <c r="B11" s="36"/>
      <c r="C11" s="35"/>
      <c r="D11" s="35"/>
      <c r="E11" s="137" t="s">
        <v>1247</v>
      </c>
      <c r="F11" s="35"/>
      <c r="G11" s="35"/>
      <c r="H11" s="35"/>
      <c r="I11" s="35"/>
      <c r="J11" s="35"/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1248</v>
      </c>
      <c r="E12" s="35"/>
      <c r="F12" s="35"/>
      <c r="G12" s="35"/>
      <c r="H12" s="35"/>
      <c r="I12" s="35"/>
      <c r="J12" s="35"/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6.5" customHeight="1">
      <c r="A13" s="35"/>
      <c r="B13" s="36"/>
      <c r="C13" s="35"/>
      <c r="D13" s="35"/>
      <c r="E13" s="69" t="s">
        <v>1373</v>
      </c>
      <c r="F13" s="35"/>
      <c r="G13" s="35"/>
      <c r="H13" s="35"/>
      <c r="I13" s="35"/>
      <c r="J13" s="35"/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>
      <c r="A14" s="35"/>
      <c r="B14" s="36"/>
      <c r="C14" s="35"/>
      <c r="D14" s="35"/>
      <c r="E14" s="35"/>
      <c r="F14" s="35"/>
      <c r="G14" s="35"/>
      <c r="H14" s="35"/>
      <c r="I14" s="35"/>
      <c r="J14" s="35"/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36"/>
      <c r="C15" s="35"/>
      <c r="D15" s="29" t="s">
        <v>17</v>
      </c>
      <c r="E15" s="35"/>
      <c r="F15" s="24" t="s">
        <v>1</v>
      </c>
      <c r="G15" s="35"/>
      <c r="H15" s="35"/>
      <c r="I15" s="29" t="s">
        <v>18</v>
      </c>
      <c r="J15" s="24" t="s">
        <v>1</v>
      </c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36"/>
      <c r="C16" s="35"/>
      <c r="D16" s="29" t="s">
        <v>19</v>
      </c>
      <c r="E16" s="35"/>
      <c r="F16" s="24" t="s">
        <v>20</v>
      </c>
      <c r="G16" s="35"/>
      <c r="H16" s="35"/>
      <c r="I16" s="29" t="s">
        <v>21</v>
      </c>
      <c r="J16" s="71" t="str">
        <f>'Rekapitulácia stavby'!AN8</f>
        <v>12. 2. 2024</v>
      </c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0.8" customHeight="1">
      <c r="A17" s="35"/>
      <c r="B17" s="36"/>
      <c r="C17" s="35"/>
      <c r="D17" s="35"/>
      <c r="E17" s="35"/>
      <c r="F17" s="35"/>
      <c r="G17" s="35"/>
      <c r="H17" s="35"/>
      <c r="I17" s="35"/>
      <c r="J17" s="35"/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36"/>
      <c r="C18" s="35"/>
      <c r="D18" s="29" t="s">
        <v>23</v>
      </c>
      <c r="E18" s="35"/>
      <c r="F18" s="35"/>
      <c r="G18" s="35"/>
      <c r="H18" s="35"/>
      <c r="I18" s="29" t="s">
        <v>24</v>
      </c>
      <c r="J18" s="24" t="str">
        <f>IF('Rekapitulácia stavby'!AN10="","",'Rekapitulácia stavby'!AN10)</f>
        <v/>
      </c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36"/>
      <c r="C19" s="35"/>
      <c r="D19" s="35"/>
      <c r="E19" s="24" t="str">
        <f>IF('Rekapitulácia stavby'!E11="","",'Rekapitulácia stavby'!E11)</f>
        <v>JOLI s.r.o., Dolnomajerská 1235/8, Sereď</v>
      </c>
      <c r="F19" s="35"/>
      <c r="G19" s="35"/>
      <c r="H19" s="35"/>
      <c r="I19" s="29" t="s">
        <v>26</v>
      </c>
      <c r="J19" s="24" t="str">
        <f>IF('Rekapitulácia stavby'!AN11="","",'Rekapitulácia stavby'!AN11)</f>
        <v/>
      </c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36"/>
      <c r="C20" s="35"/>
      <c r="D20" s="35"/>
      <c r="E20" s="35"/>
      <c r="F20" s="35"/>
      <c r="G20" s="35"/>
      <c r="H20" s="35"/>
      <c r="I20" s="35"/>
      <c r="J20" s="35"/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36"/>
      <c r="C21" s="35"/>
      <c r="D21" s="29" t="s">
        <v>27</v>
      </c>
      <c r="E21" s="35"/>
      <c r="F21" s="35"/>
      <c r="G21" s="35"/>
      <c r="H21" s="35"/>
      <c r="I21" s="29" t="s">
        <v>24</v>
      </c>
      <c r="J21" s="30" t="str">
        <f>'Rekapitulácia stavby'!AN13</f>
        <v>Vyplň údaj</v>
      </c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36"/>
      <c r="C22" s="35"/>
      <c r="D22" s="35"/>
      <c r="E22" s="30" t="str">
        <f>'Rekapitulácia stavby'!E14</f>
        <v>Vyplň údaj</v>
      </c>
      <c r="F22" s="24"/>
      <c r="G22" s="24"/>
      <c r="H22" s="24"/>
      <c r="I22" s="29" t="s">
        <v>26</v>
      </c>
      <c r="J22" s="30" t="str">
        <f>'Rekapitulácia stavby'!AN14</f>
        <v>Vyplň údaj</v>
      </c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36"/>
      <c r="C23" s="35"/>
      <c r="D23" s="35"/>
      <c r="E23" s="35"/>
      <c r="F23" s="35"/>
      <c r="G23" s="35"/>
      <c r="H23" s="35"/>
      <c r="I23" s="35"/>
      <c r="J23" s="35"/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36"/>
      <c r="C24" s="35"/>
      <c r="D24" s="29" t="s">
        <v>29</v>
      </c>
      <c r="E24" s="35"/>
      <c r="F24" s="35"/>
      <c r="G24" s="35"/>
      <c r="H24" s="35"/>
      <c r="I24" s="29" t="s">
        <v>24</v>
      </c>
      <c r="J24" s="24" t="str">
        <f>IF('Rekapitulácia stavby'!AN16="","",'Rekapitulácia stavby'!AN16)</f>
        <v/>
      </c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8" customHeight="1">
      <c r="A25" s="35"/>
      <c r="B25" s="36"/>
      <c r="C25" s="35"/>
      <c r="D25" s="35"/>
      <c r="E25" s="24" t="str">
        <f>IF('Rekapitulácia stavby'!E17="","",'Rekapitulácia stavby'!E17)</f>
        <v>Ing. arch. Gellért Ostrozánsky</v>
      </c>
      <c r="F25" s="35"/>
      <c r="G25" s="35"/>
      <c r="H25" s="35"/>
      <c r="I25" s="29" t="s">
        <v>26</v>
      </c>
      <c r="J25" s="24" t="str">
        <f>IF('Rekapitulácia stavby'!AN17="","",'Rekapitulácia stavby'!AN17)</f>
        <v/>
      </c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6.96" customHeight="1">
      <c r="A26" s="35"/>
      <c r="B26" s="36"/>
      <c r="C26" s="35"/>
      <c r="D26" s="35"/>
      <c r="E26" s="35"/>
      <c r="F26" s="35"/>
      <c r="G26" s="35"/>
      <c r="H26" s="35"/>
      <c r="I26" s="35"/>
      <c r="J26" s="35"/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12" customHeight="1">
      <c r="A27" s="35"/>
      <c r="B27" s="36"/>
      <c r="C27" s="35"/>
      <c r="D27" s="29" t="s">
        <v>32</v>
      </c>
      <c r="E27" s="35"/>
      <c r="F27" s="35"/>
      <c r="G27" s="35"/>
      <c r="H27" s="35"/>
      <c r="I27" s="29" t="s">
        <v>24</v>
      </c>
      <c r="J27" s="24" t="s">
        <v>1</v>
      </c>
      <c r="K27" s="35"/>
      <c r="L27" s="57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8" customHeight="1">
      <c r="A28" s="35"/>
      <c r="B28" s="36"/>
      <c r="C28" s="35"/>
      <c r="D28" s="35"/>
      <c r="E28" s="24" t="s">
        <v>1250</v>
      </c>
      <c r="F28" s="35"/>
      <c r="G28" s="35"/>
      <c r="H28" s="35"/>
      <c r="I28" s="29" t="s">
        <v>26</v>
      </c>
      <c r="J28" s="24" t="s">
        <v>1</v>
      </c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35"/>
      <c r="E29" s="35"/>
      <c r="F29" s="35"/>
      <c r="G29" s="35"/>
      <c r="H29" s="35"/>
      <c r="I29" s="35"/>
      <c r="J29" s="35"/>
      <c r="K29" s="35"/>
      <c r="L29" s="5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2" customHeight="1">
      <c r="A30" s="35"/>
      <c r="B30" s="36"/>
      <c r="C30" s="35"/>
      <c r="D30" s="29" t="s">
        <v>34</v>
      </c>
      <c r="E30" s="35"/>
      <c r="F30" s="35"/>
      <c r="G30" s="35"/>
      <c r="H30" s="35"/>
      <c r="I30" s="35"/>
      <c r="J30" s="35"/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8" customFormat="1" ht="16.5" customHeight="1">
      <c r="A31" s="133"/>
      <c r="B31" s="134"/>
      <c r="C31" s="133"/>
      <c r="D31" s="133"/>
      <c r="E31" s="33" t="s">
        <v>1</v>
      </c>
      <c r="F31" s="33"/>
      <c r="G31" s="33"/>
      <c r="H31" s="33"/>
      <c r="I31" s="133"/>
      <c r="J31" s="133"/>
      <c r="K31" s="133"/>
      <c r="L31" s="135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</row>
    <row r="32" s="2" customFormat="1" ht="6.96" customHeight="1">
      <c r="A32" s="35"/>
      <c r="B32" s="36"/>
      <c r="C32" s="35"/>
      <c r="D32" s="35"/>
      <c r="E32" s="35"/>
      <c r="F32" s="35"/>
      <c r="G32" s="35"/>
      <c r="H32" s="35"/>
      <c r="I32" s="35"/>
      <c r="J32" s="35"/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25.44" customHeight="1">
      <c r="A34" s="35"/>
      <c r="B34" s="36"/>
      <c r="C34" s="35"/>
      <c r="D34" s="136" t="s">
        <v>36</v>
      </c>
      <c r="E34" s="35"/>
      <c r="F34" s="35"/>
      <c r="G34" s="35"/>
      <c r="H34" s="35"/>
      <c r="I34" s="35"/>
      <c r="J34" s="98">
        <f>ROUND(J128, 2)</f>
        <v>0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6.96" customHeight="1">
      <c r="A35" s="35"/>
      <c r="B35" s="36"/>
      <c r="C35" s="35"/>
      <c r="D35" s="92"/>
      <c r="E35" s="92"/>
      <c r="F35" s="92"/>
      <c r="G35" s="92"/>
      <c r="H35" s="92"/>
      <c r="I35" s="92"/>
      <c r="J35" s="92"/>
      <c r="K35" s="92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35"/>
      <c r="F36" s="40" t="s">
        <v>38</v>
      </c>
      <c r="G36" s="35"/>
      <c r="H36" s="35"/>
      <c r="I36" s="40" t="s">
        <v>37</v>
      </c>
      <c r="J36" s="40" t="s">
        <v>39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14.4" customHeight="1">
      <c r="A37" s="35"/>
      <c r="B37" s="36"/>
      <c r="C37" s="35"/>
      <c r="D37" s="137" t="s">
        <v>40</v>
      </c>
      <c r="E37" s="42" t="s">
        <v>41</v>
      </c>
      <c r="F37" s="138">
        <f>ROUND((SUM(BE128:BE279)),  2)</f>
        <v>0</v>
      </c>
      <c r="G37" s="139"/>
      <c r="H37" s="139"/>
      <c r="I37" s="140">
        <v>0.20000000000000001</v>
      </c>
      <c r="J37" s="138">
        <f>ROUND(((SUM(BE128:BE279))*I37),  2)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36"/>
      <c r="C38" s="35"/>
      <c r="D38" s="35"/>
      <c r="E38" s="42" t="s">
        <v>42</v>
      </c>
      <c r="F38" s="138">
        <f>ROUND((SUM(BF128:BF279)),  2)</f>
        <v>0</v>
      </c>
      <c r="G38" s="139"/>
      <c r="H38" s="139"/>
      <c r="I38" s="140">
        <v>0.20000000000000001</v>
      </c>
      <c r="J38" s="138">
        <f>ROUND(((SUM(BF128:BF279))*I38),  2)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29" t="s">
        <v>43</v>
      </c>
      <c r="F39" s="141">
        <f>ROUND((SUM(BG128:BG279)),  2)</f>
        <v>0</v>
      </c>
      <c r="G39" s="35"/>
      <c r="H39" s="35"/>
      <c r="I39" s="142">
        <v>0.20000000000000001</v>
      </c>
      <c r="J39" s="141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36"/>
      <c r="C40" s="35"/>
      <c r="D40" s="35"/>
      <c r="E40" s="29" t="s">
        <v>44</v>
      </c>
      <c r="F40" s="141">
        <f>ROUND((SUM(BH128:BH279)),  2)</f>
        <v>0</v>
      </c>
      <c r="G40" s="35"/>
      <c r="H40" s="35"/>
      <c r="I40" s="142">
        <v>0.20000000000000001</v>
      </c>
      <c r="J40" s="141">
        <f>0</f>
        <v>0</v>
      </c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14.4" customHeight="1">
      <c r="A41" s="35"/>
      <c r="B41" s="36"/>
      <c r="C41" s="35"/>
      <c r="D41" s="35"/>
      <c r="E41" s="42" t="s">
        <v>45</v>
      </c>
      <c r="F41" s="138">
        <f>ROUND((SUM(BI128:BI279)),  2)</f>
        <v>0</v>
      </c>
      <c r="G41" s="139"/>
      <c r="H41" s="139"/>
      <c r="I41" s="140">
        <v>0</v>
      </c>
      <c r="J41" s="138">
        <f>0</f>
        <v>0</v>
      </c>
      <c r="K41" s="35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6.96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2" customFormat="1" ht="25.44" customHeight="1">
      <c r="A43" s="35"/>
      <c r="B43" s="36"/>
      <c r="C43" s="143"/>
      <c r="D43" s="144" t="s">
        <v>46</v>
      </c>
      <c r="E43" s="83"/>
      <c r="F43" s="83"/>
      <c r="G43" s="145" t="s">
        <v>47</v>
      </c>
      <c r="H43" s="146" t="s">
        <v>48</v>
      </c>
      <c r="I43" s="83"/>
      <c r="J43" s="147">
        <f>SUM(J34:J41)</f>
        <v>0</v>
      </c>
      <c r="K43" s="148"/>
      <c r="L43" s="57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="2" customFormat="1" ht="14.4" customHeight="1">
      <c r="A44" s="35"/>
      <c r="B44" s="36"/>
      <c r="C44" s="35"/>
      <c r="D44" s="35"/>
      <c r="E44" s="35"/>
      <c r="F44" s="35"/>
      <c r="G44" s="35"/>
      <c r="H44" s="35"/>
      <c r="I44" s="35"/>
      <c r="J44" s="35"/>
      <c r="K44" s="35"/>
      <c r="L44" s="5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49</v>
      </c>
      <c r="E50" s="59"/>
      <c r="F50" s="59"/>
      <c r="G50" s="58" t="s">
        <v>50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51</v>
      </c>
      <c r="E61" s="38"/>
      <c r="F61" s="149" t="s">
        <v>52</v>
      </c>
      <c r="G61" s="60" t="s">
        <v>51</v>
      </c>
      <c r="H61" s="38"/>
      <c r="I61" s="38"/>
      <c r="J61" s="150" t="s">
        <v>52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53</v>
      </c>
      <c r="E65" s="61"/>
      <c r="F65" s="61"/>
      <c r="G65" s="58" t="s">
        <v>54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51</v>
      </c>
      <c r="E76" s="38"/>
      <c r="F76" s="149" t="s">
        <v>52</v>
      </c>
      <c r="G76" s="60" t="s">
        <v>51</v>
      </c>
      <c r="H76" s="38"/>
      <c r="I76" s="38"/>
      <c r="J76" s="150" t="s">
        <v>52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122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5"/>
      <c r="D85" s="35"/>
      <c r="E85" s="132" t="str">
        <f>E7</f>
        <v>Spracovateľská prevádzka spoločnosti JOLI s.r.o.-technológia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1" customFormat="1" ht="12" customHeight="1">
      <c r="B86" s="19"/>
      <c r="C86" s="29" t="s">
        <v>117</v>
      </c>
      <c r="L86" s="19"/>
    </row>
    <row r="87" hidden="1" s="1" customFormat="1" ht="16.5" customHeight="1">
      <c r="B87" s="19"/>
      <c r="E87" s="132" t="s">
        <v>118</v>
      </c>
      <c r="F87" s="1"/>
      <c r="G87" s="1"/>
      <c r="H87" s="1"/>
      <c r="L87" s="19"/>
    </row>
    <row r="88" hidden="1" s="1" customFormat="1" ht="12" customHeight="1">
      <c r="B88" s="19"/>
      <c r="C88" s="29" t="s">
        <v>119</v>
      </c>
      <c r="L88" s="19"/>
    </row>
    <row r="89" hidden="1" s="2" customFormat="1" ht="16.5" customHeight="1">
      <c r="A89" s="35"/>
      <c r="B89" s="36"/>
      <c r="C89" s="35"/>
      <c r="D89" s="35"/>
      <c r="E89" s="137" t="s">
        <v>1247</v>
      </c>
      <c r="F89" s="35"/>
      <c r="G89" s="35"/>
      <c r="H89" s="35"/>
      <c r="I89" s="35"/>
      <c r="J89" s="35"/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12" customHeight="1">
      <c r="A90" s="35"/>
      <c r="B90" s="36"/>
      <c r="C90" s="29" t="s">
        <v>1248</v>
      </c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6.5" customHeight="1">
      <c r="A91" s="35"/>
      <c r="B91" s="36"/>
      <c r="C91" s="35"/>
      <c r="D91" s="35"/>
      <c r="E91" s="69" t="str">
        <f>E13</f>
        <v>02 - Svetelná a zásuvková inštalácia</v>
      </c>
      <c r="F91" s="35"/>
      <c r="G91" s="35"/>
      <c r="H91" s="35"/>
      <c r="I91" s="35"/>
      <c r="J91" s="35"/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6.96" customHeight="1">
      <c r="A92" s="35"/>
      <c r="B92" s="36"/>
      <c r="C92" s="35"/>
      <c r="D92" s="35"/>
      <c r="E92" s="35"/>
      <c r="F92" s="35"/>
      <c r="G92" s="35"/>
      <c r="H92" s="35"/>
      <c r="I92" s="35"/>
      <c r="J92" s="35"/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2" customHeight="1">
      <c r="A93" s="35"/>
      <c r="B93" s="36"/>
      <c r="C93" s="29" t="s">
        <v>19</v>
      </c>
      <c r="D93" s="35"/>
      <c r="E93" s="35"/>
      <c r="F93" s="24" t="str">
        <f>F16</f>
        <v>Diakovce</v>
      </c>
      <c r="G93" s="35"/>
      <c r="H93" s="35"/>
      <c r="I93" s="29" t="s">
        <v>21</v>
      </c>
      <c r="J93" s="71" t="str">
        <f>IF(J16="","",J16)</f>
        <v>12. 2. 2024</v>
      </c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6.96" customHeight="1">
      <c r="A94" s="35"/>
      <c r="B94" s="36"/>
      <c r="C94" s="35"/>
      <c r="D94" s="35"/>
      <c r="E94" s="35"/>
      <c r="F94" s="35"/>
      <c r="G94" s="35"/>
      <c r="H94" s="35"/>
      <c r="I94" s="35"/>
      <c r="J94" s="35"/>
      <c r="K94" s="35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25.65" customHeight="1">
      <c r="A95" s="35"/>
      <c r="B95" s="36"/>
      <c r="C95" s="29" t="s">
        <v>23</v>
      </c>
      <c r="D95" s="35"/>
      <c r="E95" s="35"/>
      <c r="F95" s="24" t="str">
        <f>E19</f>
        <v>JOLI s.r.o., Dolnomajerská 1235/8, Sereď</v>
      </c>
      <c r="G95" s="35"/>
      <c r="H95" s="35"/>
      <c r="I95" s="29" t="s">
        <v>29</v>
      </c>
      <c r="J95" s="33" t="str">
        <f>E25</f>
        <v>Ing. arch. Gellért Ostrozánsky</v>
      </c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5.65" customHeight="1">
      <c r="A96" s="35"/>
      <c r="B96" s="36"/>
      <c r="C96" s="29" t="s">
        <v>27</v>
      </c>
      <c r="D96" s="35"/>
      <c r="E96" s="35"/>
      <c r="F96" s="24" t="str">
        <f>IF(E22="","",E22)</f>
        <v>Vyplň údaj</v>
      </c>
      <c r="G96" s="35"/>
      <c r="H96" s="35"/>
      <c r="I96" s="29" t="s">
        <v>32</v>
      </c>
      <c r="J96" s="33" t="str">
        <f>E28</f>
        <v>FBB - ELECTRIC s.r.o.</v>
      </c>
      <c r="K96" s="35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hidden="1" s="2" customFormat="1" ht="10.32" customHeight="1">
      <c r="A97" s="35"/>
      <c r="B97" s="36"/>
      <c r="C97" s="35"/>
      <c r="D97" s="35"/>
      <c r="E97" s="35"/>
      <c r="F97" s="35"/>
      <c r="G97" s="35"/>
      <c r="H97" s="35"/>
      <c r="I97" s="35"/>
      <c r="J97" s="35"/>
      <c r="K97" s="35"/>
      <c r="L97" s="57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hidden="1" s="2" customFormat="1" ht="29.28" customHeight="1">
      <c r="A98" s="35"/>
      <c r="B98" s="36"/>
      <c r="C98" s="151" t="s">
        <v>123</v>
      </c>
      <c r="D98" s="143"/>
      <c r="E98" s="143"/>
      <c r="F98" s="143"/>
      <c r="G98" s="143"/>
      <c r="H98" s="143"/>
      <c r="I98" s="143"/>
      <c r="J98" s="152" t="s">
        <v>124</v>
      </c>
      <c r="K98" s="143"/>
      <c r="L98" s="57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hidden="1" s="2" customFormat="1" ht="10.32" customHeight="1">
      <c r="A99" s="35"/>
      <c r="B99" s="36"/>
      <c r="C99" s="35"/>
      <c r="D99" s="35"/>
      <c r="E99" s="35"/>
      <c r="F99" s="35"/>
      <c r="G99" s="35"/>
      <c r="H99" s="35"/>
      <c r="I99" s="35"/>
      <c r="J99" s="35"/>
      <c r="K99" s="35"/>
      <c r="L99" s="57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hidden="1" s="2" customFormat="1" ht="22.8" customHeight="1">
      <c r="A100" s="35"/>
      <c r="B100" s="36"/>
      <c r="C100" s="153" t="s">
        <v>125</v>
      </c>
      <c r="D100" s="35"/>
      <c r="E100" s="35"/>
      <c r="F100" s="35"/>
      <c r="G100" s="35"/>
      <c r="H100" s="35"/>
      <c r="I100" s="35"/>
      <c r="J100" s="98">
        <f>J128</f>
        <v>0</v>
      </c>
      <c r="K100" s="35"/>
      <c r="L100" s="57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6" t="s">
        <v>126</v>
      </c>
    </row>
    <row r="101" hidden="1" s="9" customFormat="1" ht="24.96" customHeight="1">
      <c r="A101" s="9"/>
      <c r="B101" s="154"/>
      <c r="C101" s="9"/>
      <c r="D101" s="155" t="s">
        <v>513</v>
      </c>
      <c r="E101" s="156"/>
      <c r="F101" s="156"/>
      <c r="G101" s="156"/>
      <c r="H101" s="156"/>
      <c r="I101" s="156"/>
      <c r="J101" s="157">
        <f>J129</f>
        <v>0</v>
      </c>
      <c r="K101" s="9"/>
      <c r="L101" s="15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58"/>
      <c r="C102" s="10"/>
      <c r="D102" s="159" t="s">
        <v>1251</v>
      </c>
      <c r="E102" s="160"/>
      <c r="F102" s="160"/>
      <c r="G102" s="160"/>
      <c r="H102" s="160"/>
      <c r="I102" s="160"/>
      <c r="J102" s="161">
        <f>J130</f>
        <v>0</v>
      </c>
      <c r="K102" s="10"/>
      <c r="L102" s="15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58"/>
      <c r="C103" s="10"/>
      <c r="D103" s="159" t="s">
        <v>1374</v>
      </c>
      <c r="E103" s="160"/>
      <c r="F103" s="160"/>
      <c r="G103" s="160"/>
      <c r="H103" s="160"/>
      <c r="I103" s="160"/>
      <c r="J103" s="161">
        <f>J263</f>
        <v>0</v>
      </c>
      <c r="K103" s="10"/>
      <c r="L103" s="15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54"/>
      <c r="C104" s="9"/>
      <c r="D104" s="155" t="s">
        <v>516</v>
      </c>
      <c r="E104" s="156"/>
      <c r="F104" s="156"/>
      <c r="G104" s="156"/>
      <c r="H104" s="156"/>
      <c r="I104" s="156"/>
      <c r="J104" s="157">
        <f>J275</f>
        <v>0</v>
      </c>
      <c r="K104" s="9"/>
      <c r="L104" s="15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2" customFormat="1" ht="21.84" customHeight="1">
      <c r="A105" s="35"/>
      <c r="B105" s="36"/>
      <c r="C105" s="35"/>
      <c r="D105" s="35"/>
      <c r="E105" s="35"/>
      <c r="F105" s="35"/>
      <c r="G105" s="35"/>
      <c r="H105" s="35"/>
      <c r="I105" s="35"/>
      <c r="J105" s="35"/>
      <c r="K105" s="35"/>
      <c r="L105" s="57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hidden="1" s="2" customFormat="1" ht="6.96" customHeight="1">
      <c r="A106" s="35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57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hidden="1"/>
    <row r="108" hidden="1"/>
    <row r="109" hidden="1"/>
    <row r="110" s="2" customFormat="1" ht="6.96" customHeight="1">
      <c r="A110" s="35"/>
      <c r="B110" s="64"/>
      <c r="C110" s="65"/>
      <c r="D110" s="65"/>
      <c r="E110" s="65"/>
      <c r="F110" s="65"/>
      <c r="G110" s="65"/>
      <c r="H110" s="65"/>
      <c r="I110" s="65"/>
      <c r="J110" s="65"/>
      <c r="K110" s="65"/>
      <c r="L110" s="57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134</v>
      </c>
      <c r="D111" s="35"/>
      <c r="E111" s="35"/>
      <c r="F111" s="35"/>
      <c r="G111" s="35"/>
      <c r="H111" s="35"/>
      <c r="I111" s="35"/>
      <c r="J111" s="35"/>
      <c r="K111" s="35"/>
      <c r="L111" s="57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5"/>
      <c r="D112" s="35"/>
      <c r="E112" s="35"/>
      <c r="F112" s="35"/>
      <c r="G112" s="35"/>
      <c r="H112" s="35"/>
      <c r="I112" s="35"/>
      <c r="J112" s="35"/>
      <c r="K112" s="35"/>
      <c r="L112" s="57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15</v>
      </c>
      <c r="D113" s="35"/>
      <c r="E113" s="35"/>
      <c r="F113" s="35"/>
      <c r="G113" s="35"/>
      <c r="H113" s="35"/>
      <c r="I113" s="35"/>
      <c r="J113" s="35"/>
      <c r="K113" s="35"/>
      <c r="L113" s="57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5"/>
      <c r="D114" s="35"/>
      <c r="E114" s="132" t="str">
        <f>E7</f>
        <v>Spracovateľská prevádzka spoločnosti JOLI s.r.o.-technológia</v>
      </c>
      <c r="F114" s="29"/>
      <c r="G114" s="29"/>
      <c r="H114" s="29"/>
      <c r="I114" s="35"/>
      <c r="J114" s="35"/>
      <c r="K114" s="35"/>
      <c r="L114" s="57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1" customFormat="1" ht="12" customHeight="1">
      <c r="B115" s="19"/>
      <c r="C115" s="29" t="s">
        <v>117</v>
      </c>
      <c r="L115" s="19"/>
    </row>
    <row r="116" s="1" customFormat="1" ht="16.5" customHeight="1">
      <c r="B116" s="19"/>
      <c r="E116" s="132" t="s">
        <v>118</v>
      </c>
      <c r="F116" s="1"/>
      <c r="G116" s="1"/>
      <c r="H116" s="1"/>
      <c r="L116" s="19"/>
    </row>
    <row r="117" s="1" customFormat="1" ht="12" customHeight="1">
      <c r="B117" s="19"/>
      <c r="C117" s="29" t="s">
        <v>119</v>
      </c>
      <c r="L117" s="19"/>
    </row>
    <row r="118" s="2" customFormat="1" ht="16.5" customHeight="1">
      <c r="A118" s="35"/>
      <c r="B118" s="36"/>
      <c r="C118" s="35"/>
      <c r="D118" s="35"/>
      <c r="E118" s="137" t="s">
        <v>1247</v>
      </c>
      <c r="F118" s="35"/>
      <c r="G118" s="35"/>
      <c r="H118" s="35"/>
      <c r="I118" s="35"/>
      <c r="J118" s="35"/>
      <c r="K118" s="35"/>
      <c r="L118" s="57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1248</v>
      </c>
      <c r="D119" s="35"/>
      <c r="E119" s="35"/>
      <c r="F119" s="35"/>
      <c r="G119" s="35"/>
      <c r="H119" s="35"/>
      <c r="I119" s="35"/>
      <c r="J119" s="35"/>
      <c r="K119" s="35"/>
      <c r="L119" s="57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5"/>
      <c r="D120" s="35"/>
      <c r="E120" s="69" t="str">
        <f>E13</f>
        <v>02 - Svetelná a zásuvková inštalácia</v>
      </c>
      <c r="F120" s="35"/>
      <c r="G120" s="35"/>
      <c r="H120" s="35"/>
      <c r="I120" s="35"/>
      <c r="J120" s="35"/>
      <c r="K120" s="35"/>
      <c r="L120" s="57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5"/>
      <c r="D121" s="35"/>
      <c r="E121" s="35"/>
      <c r="F121" s="35"/>
      <c r="G121" s="35"/>
      <c r="H121" s="35"/>
      <c r="I121" s="35"/>
      <c r="J121" s="35"/>
      <c r="K121" s="35"/>
      <c r="L121" s="57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19</v>
      </c>
      <c r="D122" s="35"/>
      <c r="E122" s="35"/>
      <c r="F122" s="24" t="str">
        <f>F16</f>
        <v>Diakovce</v>
      </c>
      <c r="G122" s="35"/>
      <c r="H122" s="35"/>
      <c r="I122" s="29" t="s">
        <v>21</v>
      </c>
      <c r="J122" s="71" t="str">
        <f>IF(J16="","",J16)</f>
        <v>12. 2. 2024</v>
      </c>
      <c r="K122" s="35"/>
      <c r="L122" s="57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5"/>
      <c r="D123" s="35"/>
      <c r="E123" s="35"/>
      <c r="F123" s="35"/>
      <c r="G123" s="35"/>
      <c r="H123" s="35"/>
      <c r="I123" s="35"/>
      <c r="J123" s="35"/>
      <c r="K123" s="35"/>
      <c r="L123" s="57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25.65" customHeight="1">
      <c r="A124" s="35"/>
      <c r="B124" s="36"/>
      <c r="C124" s="29" t="s">
        <v>23</v>
      </c>
      <c r="D124" s="35"/>
      <c r="E124" s="35"/>
      <c r="F124" s="24" t="str">
        <f>E19</f>
        <v>JOLI s.r.o., Dolnomajerská 1235/8, Sereď</v>
      </c>
      <c r="G124" s="35"/>
      <c r="H124" s="35"/>
      <c r="I124" s="29" t="s">
        <v>29</v>
      </c>
      <c r="J124" s="33" t="str">
        <f>E25</f>
        <v>Ing. arch. Gellért Ostrozánsky</v>
      </c>
      <c r="K124" s="35"/>
      <c r="L124" s="57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25.65" customHeight="1">
      <c r="A125" s="35"/>
      <c r="B125" s="36"/>
      <c r="C125" s="29" t="s">
        <v>27</v>
      </c>
      <c r="D125" s="35"/>
      <c r="E125" s="35"/>
      <c r="F125" s="24" t="str">
        <f>IF(E22="","",E22)</f>
        <v>Vyplň údaj</v>
      </c>
      <c r="G125" s="35"/>
      <c r="H125" s="35"/>
      <c r="I125" s="29" t="s">
        <v>32</v>
      </c>
      <c r="J125" s="33" t="str">
        <f>E28</f>
        <v>FBB - ELECTRIC s.r.o.</v>
      </c>
      <c r="K125" s="35"/>
      <c r="L125" s="57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5"/>
      <c r="D126" s="35"/>
      <c r="E126" s="35"/>
      <c r="F126" s="35"/>
      <c r="G126" s="35"/>
      <c r="H126" s="35"/>
      <c r="I126" s="35"/>
      <c r="J126" s="35"/>
      <c r="K126" s="35"/>
      <c r="L126" s="57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162"/>
      <c r="B127" s="163"/>
      <c r="C127" s="164" t="s">
        <v>135</v>
      </c>
      <c r="D127" s="165" t="s">
        <v>61</v>
      </c>
      <c r="E127" s="165" t="s">
        <v>57</v>
      </c>
      <c r="F127" s="165" t="s">
        <v>58</v>
      </c>
      <c r="G127" s="165" t="s">
        <v>136</v>
      </c>
      <c r="H127" s="165" t="s">
        <v>137</v>
      </c>
      <c r="I127" s="165" t="s">
        <v>138</v>
      </c>
      <c r="J127" s="166" t="s">
        <v>124</v>
      </c>
      <c r="K127" s="167" t="s">
        <v>139</v>
      </c>
      <c r="L127" s="168"/>
      <c r="M127" s="88" t="s">
        <v>1</v>
      </c>
      <c r="N127" s="89" t="s">
        <v>40</v>
      </c>
      <c r="O127" s="89" t="s">
        <v>140</v>
      </c>
      <c r="P127" s="89" t="s">
        <v>141</v>
      </c>
      <c r="Q127" s="89" t="s">
        <v>142</v>
      </c>
      <c r="R127" s="89" t="s">
        <v>143</v>
      </c>
      <c r="S127" s="89" t="s">
        <v>144</v>
      </c>
      <c r="T127" s="90" t="s">
        <v>145</v>
      </c>
      <c r="U127" s="162"/>
      <c r="V127" s="162"/>
      <c r="W127" s="162"/>
      <c r="X127" s="162"/>
      <c r="Y127" s="162"/>
      <c r="Z127" s="162"/>
      <c r="AA127" s="162"/>
      <c r="AB127" s="162"/>
      <c r="AC127" s="162"/>
      <c r="AD127" s="162"/>
      <c r="AE127" s="162"/>
    </row>
    <row r="128" s="2" customFormat="1" ht="22.8" customHeight="1">
      <c r="A128" s="35"/>
      <c r="B128" s="36"/>
      <c r="C128" s="95" t="s">
        <v>125</v>
      </c>
      <c r="D128" s="35"/>
      <c r="E128" s="35"/>
      <c r="F128" s="35"/>
      <c r="G128" s="35"/>
      <c r="H128" s="35"/>
      <c r="I128" s="35"/>
      <c r="J128" s="169">
        <f>BK128</f>
        <v>0</v>
      </c>
      <c r="K128" s="35"/>
      <c r="L128" s="36"/>
      <c r="M128" s="91"/>
      <c r="N128" s="75"/>
      <c r="O128" s="92"/>
      <c r="P128" s="170">
        <f>P129+P275</f>
        <v>0</v>
      </c>
      <c r="Q128" s="92"/>
      <c r="R128" s="170">
        <f>R129+R275</f>
        <v>3.0205199999999994</v>
      </c>
      <c r="S128" s="92"/>
      <c r="T128" s="171">
        <f>T129+T275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6" t="s">
        <v>75</v>
      </c>
      <c r="AU128" s="16" t="s">
        <v>126</v>
      </c>
      <c r="BK128" s="172">
        <f>BK129+BK275</f>
        <v>0</v>
      </c>
    </row>
    <row r="129" s="12" customFormat="1" ht="25.92" customHeight="1">
      <c r="A129" s="12"/>
      <c r="B129" s="173"/>
      <c r="C129" s="12"/>
      <c r="D129" s="174" t="s">
        <v>75</v>
      </c>
      <c r="E129" s="175" t="s">
        <v>155</v>
      </c>
      <c r="F129" s="175" t="s">
        <v>1109</v>
      </c>
      <c r="G129" s="12"/>
      <c r="H129" s="12"/>
      <c r="I129" s="176"/>
      <c r="J129" s="177">
        <f>BK129</f>
        <v>0</v>
      </c>
      <c r="K129" s="12"/>
      <c r="L129" s="173"/>
      <c r="M129" s="178"/>
      <c r="N129" s="179"/>
      <c r="O129" s="179"/>
      <c r="P129" s="180">
        <f>P130+P263</f>
        <v>0</v>
      </c>
      <c r="Q129" s="179"/>
      <c r="R129" s="180">
        <f>R130+R263</f>
        <v>3.0205199999999994</v>
      </c>
      <c r="S129" s="179"/>
      <c r="T129" s="181">
        <f>T130+T263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4" t="s">
        <v>102</v>
      </c>
      <c r="AT129" s="182" t="s">
        <v>75</v>
      </c>
      <c r="AU129" s="182" t="s">
        <v>76</v>
      </c>
      <c r="AY129" s="174" t="s">
        <v>148</v>
      </c>
      <c r="BK129" s="183">
        <f>BK130+BK263</f>
        <v>0</v>
      </c>
    </row>
    <row r="130" s="12" customFormat="1" ht="22.8" customHeight="1">
      <c r="A130" s="12"/>
      <c r="B130" s="173"/>
      <c r="C130" s="12"/>
      <c r="D130" s="174" t="s">
        <v>75</v>
      </c>
      <c r="E130" s="184" t="s">
        <v>1253</v>
      </c>
      <c r="F130" s="184" t="s">
        <v>1254</v>
      </c>
      <c r="G130" s="12"/>
      <c r="H130" s="12"/>
      <c r="I130" s="176"/>
      <c r="J130" s="185">
        <f>BK130</f>
        <v>0</v>
      </c>
      <c r="K130" s="12"/>
      <c r="L130" s="173"/>
      <c r="M130" s="178"/>
      <c r="N130" s="179"/>
      <c r="O130" s="179"/>
      <c r="P130" s="180">
        <f>SUM(P131:P262)</f>
        <v>0</v>
      </c>
      <c r="Q130" s="179"/>
      <c r="R130" s="180">
        <f>SUM(R131:R262)</f>
        <v>3.0164499999999994</v>
      </c>
      <c r="S130" s="179"/>
      <c r="T130" s="181">
        <f>SUM(T131:T262)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4" t="s">
        <v>102</v>
      </c>
      <c r="AT130" s="182" t="s">
        <v>75</v>
      </c>
      <c r="AU130" s="182" t="s">
        <v>83</v>
      </c>
      <c r="AY130" s="174" t="s">
        <v>148</v>
      </c>
      <c r="BK130" s="183">
        <f>SUM(BK131:BK262)</f>
        <v>0</v>
      </c>
    </row>
    <row r="131" s="2" customFormat="1" ht="24.15" customHeight="1">
      <c r="A131" s="35"/>
      <c r="B131" s="186"/>
      <c r="C131" s="187" t="s">
        <v>83</v>
      </c>
      <c r="D131" s="187" t="s">
        <v>150</v>
      </c>
      <c r="E131" s="188" t="s">
        <v>1375</v>
      </c>
      <c r="F131" s="189" t="s">
        <v>1376</v>
      </c>
      <c r="G131" s="190" t="s">
        <v>165</v>
      </c>
      <c r="H131" s="191">
        <v>980</v>
      </c>
      <c r="I131" s="192"/>
      <c r="J131" s="193">
        <f>ROUND(I131*H131,2)</f>
        <v>0</v>
      </c>
      <c r="K131" s="194"/>
      <c r="L131" s="36"/>
      <c r="M131" s="195" t="s">
        <v>1</v>
      </c>
      <c r="N131" s="196" t="s">
        <v>42</v>
      </c>
      <c r="O131" s="79"/>
      <c r="P131" s="197">
        <f>O131*H131</f>
        <v>0</v>
      </c>
      <c r="Q131" s="197">
        <v>0</v>
      </c>
      <c r="R131" s="197">
        <f>Q131*H131</f>
        <v>0</v>
      </c>
      <c r="S131" s="197">
        <v>0</v>
      </c>
      <c r="T131" s="198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9" t="s">
        <v>268</v>
      </c>
      <c r="AT131" s="199" t="s">
        <v>150</v>
      </c>
      <c r="AU131" s="199" t="s">
        <v>89</v>
      </c>
      <c r="AY131" s="16" t="s">
        <v>148</v>
      </c>
      <c r="BE131" s="200">
        <f>IF(N131="základná",J131,0)</f>
        <v>0</v>
      </c>
      <c r="BF131" s="200">
        <f>IF(N131="znížená",J131,0)</f>
        <v>0</v>
      </c>
      <c r="BG131" s="200">
        <f>IF(N131="zákl. prenesená",J131,0)</f>
        <v>0</v>
      </c>
      <c r="BH131" s="200">
        <f>IF(N131="zníž. prenesená",J131,0)</f>
        <v>0</v>
      </c>
      <c r="BI131" s="200">
        <f>IF(N131="nulová",J131,0)</f>
        <v>0</v>
      </c>
      <c r="BJ131" s="16" t="s">
        <v>89</v>
      </c>
      <c r="BK131" s="200">
        <f>ROUND(I131*H131,2)</f>
        <v>0</v>
      </c>
      <c r="BL131" s="16" t="s">
        <v>268</v>
      </c>
      <c r="BM131" s="199" t="s">
        <v>1377</v>
      </c>
    </row>
    <row r="132" s="2" customFormat="1" ht="24.15" customHeight="1">
      <c r="A132" s="35"/>
      <c r="B132" s="186"/>
      <c r="C132" s="201" t="s">
        <v>89</v>
      </c>
      <c r="D132" s="201" t="s">
        <v>155</v>
      </c>
      <c r="E132" s="202" t="s">
        <v>1378</v>
      </c>
      <c r="F132" s="203" t="s">
        <v>1379</v>
      </c>
      <c r="G132" s="204" t="s">
        <v>165</v>
      </c>
      <c r="H132" s="205">
        <v>980</v>
      </c>
      <c r="I132" s="206"/>
      <c r="J132" s="207">
        <f>ROUND(I132*H132,2)</f>
        <v>0</v>
      </c>
      <c r="K132" s="208"/>
      <c r="L132" s="209"/>
      <c r="M132" s="210" t="s">
        <v>1</v>
      </c>
      <c r="N132" s="211" t="s">
        <v>42</v>
      </c>
      <c r="O132" s="79"/>
      <c r="P132" s="197">
        <f>O132*H132</f>
        <v>0</v>
      </c>
      <c r="Q132" s="197">
        <v>0.00017000000000000001</v>
      </c>
      <c r="R132" s="197">
        <f>Q132*H132</f>
        <v>0.16660000000000003</v>
      </c>
      <c r="S132" s="197">
        <v>0</v>
      </c>
      <c r="T132" s="198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9" t="s">
        <v>384</v>
      </c>
      <c r="AT132" s="199" t="s">
        <v>155</v>
      </c>
      <c r="AU132" s="199" t="s">
        <v>89</v>
      </c>
      <c r="AY132" s="16" t="s">
        <v>148</v>
      </c>
      <c r="BE132" s="200">
        <f>IF(N132="základná",J132,0)</f>
        <v>0</v>
      </c>
      <c r="BF132" s="200">
        <f>IF(N132="znížená",J132,0)</f>
        <v>0</v>
      </c>
      <c r="BG132" s="200">
        <f>IF(N132="zákl. prenesená",J132,0)</f>
        <v>0</v>
      </c>
      <c r="BH132" s="200">
        <f>IF(N132="zníž. prenesená",J132,0)</f>
        <v>0</v>
      </c>
      <c r="BI132" s="200">
        <f>IF(N132="nulová",J132,0)</f>
        <v>0</v>
      </c>
      <c r="BJ132" s="16" t="s">
        <v>89</v>
      </c>
      <c r="BK132" s="200">
        <f>ROUND(I132*H132,2)</f>
        <v>0</v>
      </c>
      <c r="BL132" s="16" t="s">
        <v>384</v>
      </c>
      <c r="BM132" s="199" t="s">
        <v>1380</v>
      </c>
    </row>
    <row r="133" s="2" customFormat="1" ht="24.15" customHeight="1">
      <c r="A133" s="35"/>
      <c r="B133" s="186"/>
      <c r="C133" s="201" t="s">
        <v>102</v>
      </c>
      <c r="D133" s="201" t="s">
        <v>155</v>
      </c>
      <c r="E133" s="202" t="s">
        <v>1381</v>
      </c>
      <c r="F133" s="203" t="s">
        <v>1382</v>
      </c>
      <c r="G133" s="204" t="s">
        <v>153</v>
      </c>
      <c r="H133" s="205">
        <v>112</v>
      </c>
      <c r="I133" s="206"/>
      <c r="J133" s="207">
        <f>ROUND(I133*H133,2)</f>
        <v>0</v>
      </c>
      <c r="K133" s="208"/>
      <c r="L133" s="209"/>
      <c r="M133" s="210" t="s">
        <v>1</v>
      </c>
      <c r="N133" s="211" t="s">
        <v>42</v>
      </c>
      <c r="O133" s="79"/>
      <c r="P133" s="197">
        <f>O133*H133</f>
        <v>0</v>
      </c>
      <c r="Q133" s="197">
        <v>1.0000000000000001E-05</v>
      </c>
      <c r="R133" s="197">
        <f>Q133*H133</f>
        <v>0.0011200000000000001</v>
      </c>
      <c r="S133" s="197">
        <v>0</v>
      </c>
      <c r="T133" s="198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9" t="s">
        <v>384</v>
      </c>
      <c r="AT133" s="199" t="s">
        <v>155</v>
      </c>
      <c r="AU133" s="199" t="s">
        <v>89</v>
      </c>
      <c r="AY133" s="16" t="s">
        <v>148</v>
      </c>
      <c r="BE133" s="200">
        <f>IF(N133="základná",J133,0)</f>
        <v>0</v>
      </c>
      <c r="BF133" s="200">
        <f>IF(N133="znížená",J133,0)</f>
        <v>0</v>
      </c>
      <c r="BG133" s="200">
        <f>IF(N133="zákl. prenesená",J133,0)</f>
        <v>0</v>
      </c>
      <c r="BH133" s="200">
        <f>IF(N133="zníž. prenesená",J133,0)</f>
        <v>0</v>
      </c>
      <c r="BI133" s="200">
        <f>IF(N133="nulová",J133,0)</f>
        <v>0</v>
      </c>
      <c r="BJ133" s="16" t="s">
        <v>89</v>
      </c>
      <c r="BK133" s="200">
        <f>ROUND(I133*H133,2)</f>
        <v>0</v>
      </c>
      <c r="BL133" s="16" t="s">
        <v>384</v>
      </c>
      <c r="BM133" s="199" t="s">
        <v>1383</v>
      </c>
    </row>
    <row r="134" s="2" customFormat="1" ht="24.15" customHeight="1">
      <c r="A134" s="35"/>
      <c r="B134" s="186"/>
      <c r="C134" s="187" t="s">
        <v>154</v>
      </c>
      <c r="D134" s="187" t="s">
        <v>150</v>
      </c>
      <c r="E134" s="188" t="s">
        <v>1384</v>
      </c>
      <c r="F134" s="189" t="s">
        <v>1385</v>
      </c>
      <c r="G134" s="190" t="s">
        <v>165</v>
      </c>
      <c r="H134" s="191">
        <v>190</v>
      </c>
      <c r="I134" s="192"/>
      <c r="J134" s="193">
        <f>ROUND(I134*H134,2)</f>
        <v>0</v>
      </c>
      <c r="K134" s="194"/>
      <c r="L134" s="36"/>
      <c r="M134" s="195" t="s">
        <v>1</v>
      </c>
      <c r="N134" s="196" t="s">
        <v>42</v>
      </c>
      <c r="O134" s="79"/>
      <c r="P134" s="197">
        <f>O134*H134</f>
        <v>0</v>
      </c>
      <c r="Q134" s="197">
        <v>0</v>
      </c>
      <c r="R134" s="197">
        <f>Q134*H134</f>
        <v>0</v>
      </c>
      <c r="S134" s="197">
        <v>0</v>
      </c>
      <c r="T134" s="198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9" t="s">
        <v>268</v>
      </c>
      <c r="AT134" s="199" t="s">
        <v>150</v>
      </c>
      <c r="AU134" s="199" t="s">
        <v>89</v>
      </c>
      <c r="AY134" s="16" t="s">
        <v>148</v>
      </c>
      <c r="BE134" s="200">
        <f>IF(N134="základná",J134,0)</f>
        <v>0</v>
      </c>
      <c r="BF134" s="200">
        <f>IF(N134="znížená",J134,0)</f>
        <v>0</v>
      </c>
      <c r="BG134" s="200">
        <f>IF(N134="zákl. prenesená",J134,0)</f>
        <v>0</v>
      </c>
      <c r="BH134" s="200">
        <f>IF(N134="zníž. prenesená",J134,0)</f>
        <v>0</v>
      </c>
      <c r="BI134" s="200">
        <f>IF(N134="nulová",J134,0)</f>
        <v>0</v>
      </c>
      <c r="BJ134" s="16" t="s">
        <v>89</v>
      </c>
      <c r="BK134" s="200">
        <f>ROUND(I134*H134,2)</f>
        <v>0</v>
      </c>
      <c r="BL134" s="16" t="s">
        <v>268</v>
      </c>
      <c r="BM134" s="199" t="s">
        <v>1386</v>
      </c>
    </row>
    <row r="135" s="2" customFormat="1" ht="24.15" customHeight="1">
      <c r="A135" s="35"/>
      <c r="B135" s="186"/>
      <c r="C135" s="201" t="s">
        <v>171</v>
      </c>
      <c r="D135" s="201" t="s">
        <v>155</v>
      </c>
      <c r="E135" s="202" t="s">
        <v>1387</v>
      </c>
      <c r="F135" s="203" t="s">
        <v>1388</v>
      </c>
      <c r="G135" s="204" t="s">
        <v>165</v>
      </c>
      <c r="H135" s="205">
        <v>190</v>
      </c>
      <c r="I135" s="206"/>
      <c r="J135" s="207">
        <f>ROUND(I135*H135,2)</f>
        <v>0</v>
      </c>
      <c r="K135" s="208"/>
      <c r="L135" s="209"/>
      <c r="M135" s="210" t="s">
        <v>1</v>
      </c>
      <c r="N135" s="211" t="s">
        <v>42</v>
      </c>
      <c r="O135" s="79"/>
      <c r="P135" s="197">
        <f>O135*H135</f>
        <v>0</v>
      </c>
      <c r="Q135" s="197">
        <v>0.00025000000000000001</v>
      </c>
      <c r="R135" s="197">
        <f>Q135*H135</f>
        <v>0.047500000000000001</v>
      </c>
      <c r="S135" s="197">
        <v>0</v>
      </c>
      <c r="T135" s="198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9" t="s">
        <v>384</v>
      </c>
      <c r="AT135" s="199" t="s">
        <v>155</v>
      </c>
      <c r="AU135" s="199" t="s">
        <v>89</v>
      </c>
      <c r="AY135" s="16" t="s">
        <v>148</v>
      </c>
      <c r="BE135" s="200">
        <f>IF(N135="základná",J135,0)</f>
        <v>0</v>
      </c>
      <c r="BF135" s="200">
        <f>IF(N135="znížená",J135,0)</f>
        <v>0</v>
      </c>
      <c r="BG135" s="200">
        <f>IF(N135="zákl. prenesená",J135,0)</f>
        <v>0</v>
      </c>
      <c r="BH135" s="200">
        <f>IF(N135="zníž. prenesená",J135,0)</f>
        <v>0</v>
      </c>
      <c r="BI135" s="200">
        <f>IF(N135="nulová",J135,0)</f>
        <v>0</v>
      </c>
      <c r="BJ135" s="16" t="s">
        <v>89</v>
      </c>
      <c r="BK135" s="200">
        <f>ROUND(I135*H135,2)</f>
        <v>0</v>
      </c>
      <c r="BL135" s="16" t="s">
        <v>384</v>
      </c>
      <c r="BM135" s="199" t="s">
        <v>1389</v>
      </c>
    </row>
    <row r="136" s="2" customFormat="1" ht="24.15" customHeight="1">
      <c r="A136" s="35"/>
      <c r="B136" s="186"/>
      <c r="C136" s="201" t="s">
        <v>167</v>
      </c>
      <c r="D136" s="201" t="s">
        <v>155</v>
      </c>
      <c r="E136" s="202" t="s">
        <v>1390</v>
      </c>
      <c r="F136" s="203" t="s">
        <v>1391</v>
      </c>
      <c r="G136" s="204" t="s">
        <v>153</v>
      </c>
      <c r="H136" s="205">
        <v>60</v>
      </c>
      <c r="I136" s="206"/>
      <c r="J136" s="207">
        <f>ROUND(I136*H136,2)</f>
        <v>0</v>
      </c>
      <c r="K136" s="208"/>
      <c r="L136" s="209"/>
      <c r="M136" s="210" t="s">
        <v>1</v>
      </c>
      <c r="N136" s="211" t="s">
        <v>42</v>
      </c>
      <c r="O136" s="79"/>
      <c r="P136" s="197">
        <f>O136*H136</f>
        <v>0</v>
      </c>
      <c r="Q136" s="197">
        <v>1.0000000000000001E-05</v>
      </c>
      <c r="R136" s="197">
        <f>Q136*H136</f>
        <v>0.00060000000000000006</v>
      </c>
      <c r="S136" s="197">
        <v>0</v>
      </c>
      <c r="T136" s="198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9" t="s">
        <v>384</v>
      </c>
      <c r="AT136" s="199" t="s">
        <v>155</v>
      </c>
      <c r="AU136" s="199" t="s">
        <v>89</v>
      </c>
      <c r="AY136" s="16" t="s">
        <v>148</v>
      </c>
      <c r="BE136" s="200">
        <f>IF(N136="základná",J136,0)</f>
        <v>0</v>
      </c>
      <c r="BF136" s="200">
        <f>IF(N136="znížená",J136,0)</f>
        <v>0</v>
      </c>
      <c r="BG136" s="200">
        <f>IF(N136="zákl. prenesená",J136,0)</f>
        <v>0</v>
      </c>
      <c r="BH136" s="200">
        <f>IF(N136="zníž. prenesená",J136,0)</f>
        <v>0</v>
      </c>
      <c r="BI136" s="200">
        <f>IF(N136="nulová",J136,0)</f>
        <v>0</v>
      </c>
      <c r="BJ136" s="16" t="s">
        <v>89</v>
      </c>
      <c r="BK136" s="200">
        <f>ROUND(I136*H136,2)</f>
        <v>0</v>
      </c>
      <c r="BL136" s="16" t="s">
        <v>384</v>
      </c>
      <c r="BM136" s="199" t="s">
        <v>1392</v>
      </c>
    </row>
    <row r="137" s="2" customFormat="1" ht="24.15" customHeight="1">
      <c r="A137" s="35"/>
      <c r="B137" s="186"/>
      <c r="C137" s="187" t="s">
        <v>178</v>
      </c>
      <c r="D137" s="187" t="s">
        <v>150</v>
      </c>
      <c r="E137" s="188" t="s">
        <v>1393</v>
      </c>
      <c r="F137" s="189" t="s">
        <v>1394</v>
      </c>
      <c r="G137" s="190" t="s">
        <v>165</v>
      </c>
      <c r="H137" s="191">
        <v>870</v>
      </c>
      <c r="I137" s="192"/>
      <c r="J137" s="193">
        <f>ROUND(I137*H137,2)</f>
        <v>0</v>
      </c>
      <c r="K137" s="194"/>
      <c r="L137" s="36"/>
      <c r="M137" s="195" t="s">
        <v>1</v>
      </c>
      <c r="N137" s="196" t="s">
        <v>42</v>
      </c>
      <c r="O137" s="79"/>
      <c r="P137" s="197">
        <f>O137*H137</f>
        <v>0</v>
      </c>
      <c r="Q137" s="197">
        <v>0</v>
      </c>
      <c r="R137" s="197">
        <f>Q137*H137</f>
        <v>0</v>
      </c>
      <c r="S137" s="197">
        <v>0</v>
      </c>
      <c r="T137" s="198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9" t="s">
        <v>268</v>
      </c>
      <c r="AT137" s="199" t="s">
        <v>150</v>
      </c>
      <c r="AU137" s="199" t="s">
        <v>89</v>
      </c>
      <c r="AY137" s="16" t="s">
        <v>148</v>
      </c>
      <c r="BE137" s="200">
        <f>IF(N137="základná",J137,0)</f>
        <v>0</v>
      </c>
      <c r="BF137" s="200">
        <f>IF(N137="znížená",J137,0)</f>
        <v>0</v>
      </c>
      <c r="BG137" s="200">
        <f>IF(N137="zákl. prenesená",J137,0)</f>
        <v>0</v>
      </c>
      <c r="BH137" s="200">
        <f>IF(N137="zníž. prenesená",J137,0)</f>
        <v>0</v>
      </c>
      <c r="BI137" s="200">
        <f>IF(N137="nulová",J137,0)</f>
        <v>0</v>
      </c>
      <c r="BJ137" s="16" t="s">
        <v>89</v>
      </c>
      <c r="BK137" s="200">
        <f>ROUND(I137*H137,2)</f>
        <v>0</v>
      </c>
      <c r="BL137" s="16" t="s">
        <v>268</v>
      </c>
      <c r="BM137" s="199" t="s">
        <v>1395</v>
      </c>
    </row>
    <row r="138" s="2" customFormat="1" ht="37.8" customHeight="1">
      <c r="A138" s="35"/>
      <c r="B138" s="186"/>
      <c r="C138" s="201" t="s">
        <v>158</v>
      </c>
      <c r="D138" s="201" t="s">
        <v>155</v>
      </c>
      <c r="E138" s="202" t="s">
        <v>1396</v>
      </c>
      <c r="F138" s="203" t="s">
        <v>1397</v>
      </c>
      <c r="G138" s="204" t="s">
        <v>165</v>
      </c>
      <c r="H138" s="205">
        <v>870</v>
      </c>
      <c r="I138" s="206"/>
      <c r="J138" s="207">
        <f>ROUND(I138*H138,2)</f>
        <v>0</v>
      </c>
      <c r="K138" s="208"/>
      <c r="L138" s="209"/>
      <c r="M138" s="210" t="s">
        <v>1</v>
      </c>
      <c r="N138" s="211" t="s">
        <v>42</v>
      </c>
      <c r="O138" s="79"/>
      <c r="P138" s="197">
        <f>O138*H138</f>
        <v>0</v>
      </c>
      <c r="Q138" s="197">
        <v>0.00010000000000000001</v>
      </c>
      <c r="R138" s="197">
        <f>Q138*H138</f>
        <v>0.087000000000000008</v>
      </c>
      <c r="S138" s="197">
        <v>0</v>
      </c>
      <c r="T138" s="198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9" t="s">
        <v>384</v>
      </c>
      <c r="AT138" s="199" t="s">
        <v>155</v>
      </c>
      <c r="AU138" s="199" t="s">
        <v>89</v>
      </c>
      <c r="AY138" s="16" t="s">
        <v>148</v>
      </c>
      <c r="BE138" s="200">
        <f>IF(N138="základná",J138,0)</f>
        <v>0</v>
      </c>
      <c r="BF138" s="200">
        <f>IF(N138="znížená",J138,0)</f>
        <v>0</v>
      </c>
      <c r="BG138" s="200">
        <f>IF(N138="zákl. prenesená",J138,0)</f>
        <v>0</v>
      </c>
      <c r="BH138" s="200">
        <f>IF(N138="zníž. prenesená",J138,0)</f>
        <v>0</v>
      </c>
      <c r="BI138" s="200">
        <f>IF(N138="nulová",J138,0)</f>
        <v>0</v>
      </c>
      <c r="BJ138" s="16" t="s">
        <v>89</v>
      </c>
      <c r="BK138" s="200">
        <f>ROUND(I138*H138,2)</f>
        <v>0</v>
      </c>
      <c r="BL138" s="16" t="s">
        <v>384</v>
      </c>
      <c r="BM138" s="199" t="s">
        <v>1398</v>
      </c>
    </row>
    <row r="139" s="2" customFormat="1" ht="24.15" customHeight="1">
      <c r="A139" s="35"/>
      <c r="B139" s="186"/>
      <c r="C139" s="201" t="s">
        <v>184</v>
      </c>
      <c r="D139" s="201" t="s">
        <v>155</v>
      </c>
      <c r="E139" s="202" t="s">
        <v>1399</v>
      </c>
      <c r="F139" s="203" t="s">
        <v>1400</v>
      </c>
      <c r="G139" s="204" t="s">
        <v>153</v>
      </c>
      <c r="H139" s="205">
        <v>290</v>
      </c>
      <c r="I139" s="206"/>
      <c r="J139" s="207">
        <f>ROUND(I139*H139,2)</f>
        <v>0</v>
      </c>
      <c r="K139" s="208"/>
      <c r="L139" s="209"/>
      <c r="M139" s="210" t="s">
        <v>1</v>
      </c>
      <c r="N139" s="211" t="s">
        <v>42</v>
      </c>
      <c r="O139" s="79"/>
      <c r="P139" s="197">
        <f>O139*H139</f>
        <v>0</v>
      </c>
      <c r="Q139" s="197">
        <v>1.0000000000000001E-05</v>
      </c>
      <c r="R139" s="197">
        <f>Q139*H139</f>
        <v>0.0029000000000000002</v>
      </c>
      <c r="S139" s="197">
        <v>0</v>
      </c>
      <c r="T139" s="198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9" t="s">
        <v>384</v>
      </c>
      <c r="AT139" s="199" t="s">
        <v>155</v>
      </c>
      <c r="AU139" s="199" t="s">
        <v>89</v>
      </c>
      <c r="AY139" s="16" t="s">
        <v>148</v>
      </c>
      <c r="BE139" s="200">
        <f>IF(N139="základná",J139,0)</f>
        <v>0</v>
      </c>
      <c r="BF139" s="200">
        <f>IF(N139="znížená",J139,0)</f>
        <v>0</v>
      </c>
      <c r="BG139" s="200">
        <f>IF(N139="zákl. prenesená",J139,0)</f>
        <v>0</v>
      </c>
      <c r="BH139" s="200">
        <f>IF(N139="zníž. prenesená",J139,0)</f>
        <v>0</v>
      </c>
      <c r="BI139" s="200">
        <f>IF(N139="nulová",J139,0)</f>
        <v>0</v>
      </c>
      <c r="BJ139" s="16" t="s">
        <v>89</v>
      </c>
      <c r="BK139" s="200">
        <f>ROUND(I139*H139,2)</f>
        <v>0</v>
      </c>
      <c r="BL139" s="16" t="s">
        <v>384</v>
      </c>
      <c r="BM139" s="199" t="s">
        <v>1401</v>
      </c>
    </row>
    <row r="140" s="2" customFormat="1" ht="24.15" customHeight="1">
      <c r="A140" s="35"/>
      <c r="B140" s="186"/>
      <c r="C140" s="187" t="s">
        <v>174</v>
      </c>
      <c r="D140" s="187" t="s">
        <v>150</v>
      </c>
      <c r="E140" s="188" t="s">
        <v>1402</v>
      </c>
      <c r="F140" s="189" t="s">
        <v>1403</v>
      </c>
      <c r="G140" s="190" t="s">
        <v>165</v>
      </c>
      <c r="H140" s="191">
        <v>240</v>
      </c>
      <c r="I140" s="192"/>
      <c r="J140" s="193">
        <f>ROUND(I140*H140,2)</f>
        <v>0</v>
      </c>
      <c r="K140" s="194"/>
      <c r="L140" s="36"/>
      <c r="M140" s="195" t="s">
        <v>1</v>
      </c>
      <c r="N140" s="196" t="s">
        <v>42</v>
      </c>
      <c r="O140" s="79"/>
      <c r="P140" s="197">
        <f>O140*H140</f>
        <v>0</v>
      </c>
      <c r="Q140" s="197">
        <v>0</v>
      </c>
      <c r="R140" s="197">
        <f>Q140*H140</f>
        <v>0</v>
      </c>
      <c r="S140" s="197">
        <v>0</v>
      </c>
      <c r="T140" s="198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9" t="s">
        <v>268</v>
      </c>
      <c r="AT140" s="199" t="s">
        <v>150</v>
      </c>
      <c r="AU140" s="199" t="s">
        <v>89</v>
      </c>
      <c r="AY140" s="16" t="s">
        <v>148</v>
      </c>
      <c r="BE140" s="200">
        <f>IF(N140="základná",J140,0)</f>
        <v>0</v>
      </c>
      <c r="BF140" s="200">
        <f>IF(N140="znížená",J140,0)</f>
        <v>0</v>
      </c>
      <c r="BG140" s="200">
        <f>IF(N140="zákl. prenesená",J140,0)</f>
        <v>0</v>
      </c>
      <c r="BH140" s="200">
        <f>IF(N140="zníž. prenesená",J140,0)</f>
        <v>0</v>
      </c>
      <c r="BI140" s="200">
        <f>IF(N140="nulová",J140,0)</f>
        <v>0</v>
      </c>
      <c r="BJ140" s="16" t="s">
        <v>89</v>
      </c>
      <c r="BK140" s="200">
        <f>ROUND(I140*H140,2)</f>
        <v>0</v>
      </c>
      <c r="BL140" s="16" t="s">
        <v>268</v>
      </c>
      <c r="BM140" s="199" t="s">
        <v>1404</v>
      </c>
    </row>
    <row r="141" s="2" customFormat="1" ht="37.8" customHeight="1">
      <c r="A141" s="35"/>
      <c r="B141" s="186"/>
      <c r="C141" s="201" t="s">
        <v>190</v>
      </c>
      <c r="D141" s="201" t="s">
        <v>155</v>
      </c>
      <c r="E141" s="202" t="s">
        <v>1405</v>
      </c>
      <c r="F141" s="203" t="s">
        <v>1406</v>
      </c>
      <c r="G141" s="204" t="s">
        <v>165</v>
      </c>
      <c r="H141" s="205">
        <v>240</v>
      </c>
      <c r="I141" s="206"/>
      <c r="J141" s="207">
        <f>ROUND(I141*H141,2)</f>
        <v>0</v>
      </c>
      <c r="K141" s="208"/>
      <c r="L141" s="209"/>
      <c r="M141" s="210" t="s">
        <v>1</v>
      </c>
      <c r="N141" s="211" t="s">
        <v>42</v>
      </c>
      <c r="O141" s="79"/>
      <c r="P141" s="197">
        <f>O141*H141</f>
        <v>0</v>
      </c>
      <c r="Q141" s="197">
        <v>0.00024000000000000001</v>
      </c>
      <c r="R141" s="197">
        <f>Q141*H141</f>
        <v>0.057599999999999998</v>
      </c>
      <c r="S141" s="197">
        <v>0</v>
      </c>
      <c r="T141" s="198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9" t="s">
        <v>384</v>
      </c>
      <c r="AT141" s="199" t="s">
        <v>155</v>
      </c>
      <c r="AU141" s="199" t="s">
        <v>89</v>
      </c>
      <c r="AY141" s="16" t="s">
        <v>148</v>
      </c>
      <c r="BE141" s="200">
        <f>IF(N141="základná",J141,0)</f>
        <v>0</v>
      </c>
      <c r="BF141" s="200">
        <f>IF(N141="znížená",J141,0)</f>
        <v>0</v>
      </c>
      <c r="BG141" s="200">
        <f>IF(N141="zákl. prenesená",J141,0)</f>
        <v>0</v>
      </c>
      <c r="BH141" s="200">
        <f>IF(N141="zníž. prenesená",J141,0)</f>
        <v>0</v>
      </c>
      <c r="BI141" s="200">
        <f>IF(N141="nulová",J141,0)</f>
        <v>0</v>
      </c>
      <c r="BJ141" s="16" t="s">
        <v>89</v>
      </c>
      <c r="BK141" s="200">
        <f>ROUND(I141*H141,2)</f>
        <v>0</v>
      </c>
      <c r="BL141" s="16" t="s">
        <v>384</v>
      </c>
      <c r="BM141" s="199" t="s">
        <v>1407</v>
      </c>
    </row>
    <row r="142" s="2" customFormat="1" ht="16.5" customHeight="1">
      <c r="A142" s="35"/>
      <c r="B142" s="186"/>
      <c r="C142" s="201" t="s">
        <v>177</v>
      </c>
      <c r="D142" s="201" t="s">
        <v>155</v>
      </c>
      <c r="E142" s="202" t="s">
        <v>1408</v>
      </c>
      <c r="F142" s="203" t="s">
        <v>1409</v>
      </c>
      <c r="G142" s="204" t="s">
        <v>153</v>
      </c>
      <c r="H142" s="205">
        <v>240</v>
      </c>
      <c r="I142" s="206"/>
      <c r="J142" s="207">
        <f>ROUND(I142*H142,2)</f>
        <v>0</v>
      </c>
      <c r="K142" s="208"/>
      <c r="L142" s="209"/>
      <c r="M142" s="210" t="s">
        <v>1</v>
      </c>
      <c r="N142" s="211" t="s">
        <v>42</v>
      </c>
      <c r="O142" s="79"/>
      <c r="P142" s="197">
        <f>O142*H142</f>
        <v>0</v>
      </c>
      <c r="Q142" s="197">
        <v>4.0000000000000003E-05</v>
      </c>
      <c r="R142" s="197">
        <f>Q142*H142</f>
        <v>0.0096000000000000009</v>
      </c>
      <c r="S142" s="197">
        <v>0</v>
      </c>
      <c r="T142" s="198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9" t="s">
        <v>384</v>
      </c>
      <c r="AT142" s="199" t="s">
        <v>155</v>
      </c>
      <c r="AU142" s="199" t="s">
        <v>89</v>
      </c>
      <c r="AY142" s="16" t="s">
        <v>148</v>
      </c>
      <c r="BE142" s="200">
        <f>IF(N142="základná",J142,0)</f>
        <v>0</v>
      </c>
      <c r="BF142" s="200">
        <f>IF(N142="znížená",J142,0)</f>
        <v>0</v>
      </c>
      <c r="BG142" s="200">
        <f>IF(N142="zákl. prenesená",J142,0)</f>
        <v>0</v>
      </c>
      <c r="BH142" s="200">
        <f>IF(N142="zníž. prenesená",J142,0)</f>
        <v>0</v>
      </c>
      <c r="BI142" s="200">
        <f>IF(N142="nulová",J142,0)</f>
        <v>0</v>
      </c>
      <c r="BJ142" s="16" t="s">
        <v>89</v>
      </c>
      <c r="BK142" s="200">
        <f>ROUND(I142*H142,2)</f>
        <v>0</v>
      </c>
      <c r="BL142" s="16" t="s">
        <v>384</v>
      </c>
      <c r="BM142" s="199" t="s">
        <v>1410</v>
      </c>
    </row>
    <row r="143" s="2" customFormat="1" ht="16.5" customHeight="1">
      <c r="A143" s="35"/>
      <c r="B143" s="186"/>
      <c r="C143" s="201" t="s">
        <v>197</v>
      </c>
      <c r="D143" s="201" t="s">
        <v>155</v>
      </c>
      <c r="E143" s="202" t="s">
        <v>1411</v>
      </c>
      <c r="F143" s="203" t="s">
        <v>1412</v>
      </c>
      <c r="G143" s="204" t="s">
        <v>153</v>
      </c>
      <c r="H143" s="205">
        <v>80</v>
      </c>
      <c r="I143" s="206"/>
      <c r="J143" s="207">
        <f>ROUND(I143*H143,2)</f>
        <v>0</v>
      </c>
      <c r="K143" s="208"/>
      <c r="L143" s="209"/>
      <c r="M143" s="210" t="s">
        <v>1</v>
      </c>
      <c r="N143" s="211" t="s">
        <v>42</v>
      </c>
      <c r="O143" s="79"/>
      <c r="P143" s="197">
        <f>O143*H143</f>
        <v>0</v>
      </c>
      <c r="Q143" s="197">
        <v>1.0000000000000001E-05</v>
      </c>
      <c r="R143" s="197">
        <f>Q143*H143</f>
        <v>0.00080000000000000004</v>
      </c>
      <c r="S143" s="197">
        <v>0</v>
      </c>
      <c r="T143" s="198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9" t="s">
        <v>384</v>
      </c>
      <c r="AT143" s="199" t="s">
        <v>155</v>
      </c>
      <c r="AU143" s="199" t="s">
        <v>89</v>
      </c>
      <c r="AY143" s="16" t="s">
        <v>148</v>
      </c>
      <c r="BE143" s="200">
        <f>IF(N143="základná",J143,0)</f>
        <v>0</v>
      </c>
      <c r="BF143" s="200">
        <f>IF(N143="znížená",J143,0)</f>
        <v>0</v>
      </c>
      <c r="BG143" s="200">
        <f>IF(N143="zákl. prenesená",J143,0)</f>
        <v>0</v>
      </c>
      <c r="BH143" s="200">
        <f>IF(N143="zníž. prenesená",J143,0)</f>
        <v>0</v>
      </c>
      <c r="BI143" s="200">
        <f>IF(N143="nulová",J143,0)</f>
        <v>0</v>
      </c>
      <c r="BJ143" s="16" t="s">
        <v>89</v>
      </c>
      <c r="BK143" s="200">
        <f>ROUND(I143*H143,2)</f>
        <v>0</v>
      </c>
      <c r="BL143" s="16" t="s">
        <v>384</v>
      </c>
      <c r="BM143" s="199" t="s">
        <v>1413</v>
      </c>
    </row>
    <row r="144" s="2" customFormat="1" ht="24.15" customHeight="1">
      <c r="A144" s="35"/>
      <c r="B144" s="186"/>
      <c r="C144" s="187" t="s">
        <v>181</v>
      </c>
      <c r="D144" s="187" t="s">
        <v>150</v>
      </c>
      <c r="E144" s="188" t="s">
        <v>1414</v>
      </c>
      <c r="F144" s="189" t="s">
        <v>1415</v>
      </c>
      <c r="G144" s="190" t="s">
        <v>153</v>
      </c>
      <c r="H144" s="191">
        <v>30</v>
      </c>
      <c r="I144" s="192"/>
      <c r="J144" s="193">
        <f>ROUND(I144*H144,2)</f>
        <v>0</v>
      </c>
      <c r="K144" s="194"/>
      <c r="L144" s="36"/>
      <c r="M144" s="195" t="s">
        <v>1</v>
      </c>
      <c r="N144" s="196" t="s">
        <v>42</v>
      </c>
      <c r="O144" s="79"/>
      <c r="P144" s="197">
        <f>O144*H144</f>
        <v>0</v>
      </c>
      <c r="Q144" s="197">
        <v>0</v>
      </c>
      <c r="R144" s="197">
        <f>Q144*H144</f>
        <v>0</v>
      </c>
      <c r="S144" s="197">
        <v>0</v>
      </c>
      <c r="T144" s="198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9" t="s">
        <v>268</v>
      </c>
      <c r="AT144" s="199" t="s">
        <v>150</v>
      </c>
      <c r="AU144" s="199" t="s">
        <v>89</v>
      </c>
      <c r="AY144" s="16" t="s">
        <v>148</v>
      </c>
      <c r="BE144" s="200">
        <f>IF(N144="základná",J144,0)</f>
        <v>0</v>
      </c>
      <c r="BF144" s="200">
        <f>IF(N144="znížená",J144,0)</f>
        <v>0</v>
      </c>
      <c r="BG144" s="200">
        <f>IF(N144="zákl. prenesená",J144,0)</f>
        <v>0</v>
      </c>
      <c r="BH144" s="200">
        <f>IF(N144="zníž. prenesená",J144,0)</f>
        <v>0</v>
      </c>
      <c r="BI144" s="200">
        <f>IF(N144="nulová",J144,0)</f>
        <v>0</v>
      </c>
      <c r="BJ144" s="16" t="s">
        <v>89</v>
      </c>
      <c r="BK144" s="200">
        <f>ROUND(I144*H144,2)</f>
        <v>0</v>
      </c>
      <c r="BL144" s="16" t="s">
        <v>268</v>
      </c>
      <c r="BM144" s="199" t="s">
        <v>1416</v>
      </c>
    </row>
    <row r="145" s="2" customFormat="1" ht="24.15" customHeight="1">
      <c r="A145" s="35"/>
      <c r="B145" s="186"/>
      <c r="C145" s="201" t="s">
        <v>204</v>
      </c>
      <c r="D145" s="201" t="s">
        <v>155</v>
      </c>
      <c r="E145" s="202" t="s">
        <v>1417</v>
      </c>
      <c r="F145" s="203" t="s">
        <v>1418</v>
      </c>
      <c r="G145" s="204" t="s">
        <v>153</v>
      </c>
      <c r="H145" s="205">
        <v>30</v>
      </c>
      <c r="I145" s="206"/>
      <c r="J145" s="207">
        <f>ROUND(I145*H145,2)</f>
        <v>0</v>
      </c>
      <c r="K145" s="208"/>
      <c r="L145" s="209"/>
      <c r="M145" s="210" t="s">
        <v>1</v>
      </c>
      <c r="N145" s="211" t="s">
        <v>42</v>
      </c>
      <c r="O145" s="79"/>
      <c r="P145" s="197">
        <f>O145*H145</f>
        <v>0</v>
      </c>
      <c r="Q145" s="197">
        <v>0.00027</v>
      </c>
      <c r="R145" s="197">
        <f>Q145*H145</f>
        <v>0.0080999999999999996</v>
      </c>
      <c r="S145" s="197">
        <v>0</v>
      </c>
      <c r="T145" s="198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9" t="s">
        <v>384</v>
      </c>
      <c r="AT145" s="199" t="s">
        <v>155</v>
      </c>
      <c r="AU145" s="199" t="s">
        <v>89</v>
      </c>
      <c r="AY145" s="16" t="s">
        <v>148</v>
      </c>
      <c r="BE145" s="200">
        <f>IF(N145="základná",J145,0)</f>
        <v>0</v>
      </c>
      <c r="BF145" s="200">
        <f>IF(N145="znížená",J145,0)</f>
        <v>0</v>
      </c>
      <c r="BG145" s="200">
        <f>IF(N145="zákl. prenesená",J145,0)</f>
        <v>0</v>
      </c>
      <c r="BH145" s="200">
        <f>IF(N145="zníž. prenesená",J145,0)</f>
        <v>0</v>
      </c>
      <c r="BI145" s="200">
        <f>IF(N145="nulová",J145,0)</f>
        <v>0</v>
      </c>
      <c r="BJ145" s="16" t="s">
        <v>89</v>
      </c>
      <c r="BK145" s="200">
        <f>ROUND(I145*H145,2)</f>
        <v>0</v>
      </c>
      <c r="BL145" s="16" t="s">
        <v>384</v>
      </c>
      <c r="BM145" s="199" t="s">
        <v>1419</v>
      </c>
    </row>
    <row r="146" s="2" customFormat="1" ht="21.75" customHeight="1">
      <c r="A146" s="35"/>
      <c r="B146" s="186"/>
      <c r="C146" s="187" t="s">
        <v>166</v>
      </c>
      <c r="D146" s="187" t="s">
        <v>150</v>
      </c>
      <c r="E146" s="188" t="s">
        <v>1420</v>
      </c>
      <c r="F146" s="189" t="s">
        <v>1421</v>
      </c>
      <c r="G146" s="190" t="s">
        <v>153</v>
      </c>
      <c r="H146" s="191">
        <v>12</v>
      </c>
      <c r="I146" s="192"/>
      <c r="J146" s="193">
        <f>ROUND(I146*H146,2)</f>
        <v>0</v>
      </c>
      <c r="K146" s="194"/>
      <c r="L146" s="36"/>
      <c r="M146" s="195" t="s">
        <v>1</v>
      </c>
      <c r="N146" s="196" t="s">
        <v>42</v>
      </c>
      <c r="O146" s="79"/>
      <c r="P146" s="197">
        <f>O146*H146</f>
        <v>0</v>
      </c>
      <c r="Q146" s="197">
        <v>0</v>
      </c>
      <c r="R146" s="197">
        <f>Q146*H146</f>
        <v>0</v>
      </c>
      <c r="S146" s="197">
        <v>0</v>
      </c>
      <c r="T146" s="198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9" t="s">
        <v>268</v>
      </c>
      <c r="AT146" s="199" t="s">
        <v>150</v>
      </c>
      <c r="AU146" s="199" t="s">
        <v>89</v>
      </c>
      <c r="AY146" s="16" t="s">
        <v>148</v>
      </c>
      <c r="BE146" s="200">
        <f>IF(N146="základná",J146,0)</f>
        <v>0</v>
      </c>
      <c r="BF146" s="200">
        <f>IF(N146="znížená",J146,0)</f>
        <v>0</v>
      </c>
      <c r="BG146" s="200">
        <f>IF(N146="zákl. prenesená",J146,0)</f>
        <v>0</v>
      </c>
      <c r="BH146" s="200">
        <f>IF(N146="zníž. prenesená",J146,0)</f>
        <v>0</v>
      </c>
      <c r="BI146" s="200">
        <f>IF(N146="nulová",J146,0)</f>
        <v>0</v>
      </c>
      <c r="BJ146" s="16" t="s">
        <v>89</v>
      </c>
      <c r="BK146" s="200">
        <f>ROUND(I146*H146,2)</f>
        <v>0</v>
      </c>
      <c r="BL146" s="16" t="s">
        <v>268</v>
      </c>
      <c r="BM146" s="199" t="s">
        <v>1422</v>
      </c>
    </row>
    <row r="147" s="2" customFormat="1" ht="21.75" customHeight="1">
      <c r="A147" s="35"/>
      <c r="B147" s="186"/>
      <c r="C147" s="201" t="s">
        <v>210</v>
      </c>
      <c r="D147" s="201" t="s">
        <v>155</v>
      </c>
      <c r="E147" s="202" t="s">
        <v>1423</v>
      </c>
      <c r="F147" s="203" t="s">
        <v>1424</v>
      </c>
      <c r="G147" s="204" t="s">
        <v>153</v>
      </c>
      <c r="H147" s="205">
        <v>12</v>
      </c>
      <c r="I147" s="206"/>
      <c r="J147" s="207">
        <f>ROUND(I147*H147,2)</f>
        <v>0</v>
      </c>
      <c r="K147" s="208"/>
      <c r="L147" s="209"/>
      <c r="M147" s="210" t="s">
        <v>1</v>
      </c>
      <c r="N147" s="211" t="s">
        <v>42</v>
      </c>
      <c r="O147" s="79"/>
      <c r="P147" s="197">
        <f>O147*H147</f>
        <v>0</v>
      </c>
      <c r="Q147" s="197">
        <v>2.0000000000000002E-05</v>
      </c>
      <c r="R147" s="197">
        <f>Q147*H147</f>
        <v>0.00024000000000000003</v>
      </c>
      <c r="S147" s="197">
        <v>0</v>
      </c>
      <c r="T147" s="198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9" t="s">
        <v>384</v>
      </c>
      <c r="AT147" s="199" t="s">
        <v>155</v>
      </c>
      <c r="AU147" s="199" t="s">
        <v>89</v>
      </c>
      <c r="AY147" s="16" t="s">
        <v>148</v>
      </c>
      <c r="BE147" s="200">
        <f>IF(N147="základná",J147,0)</f>
        <v>0</v>
      </c>
      <c r="BF147" s="200">
        <f>IF(N147="znížená",J147,0)</f>
        <v>0</v>
      </c>
      <c r="BG147" s="200">
        <f>IF(N147="zákl. prenesená",J147,0)</f>
        <v>0</v>
      </c>
      <c r="BH147" s="200">
        <f>IF(N147="zníž. prenesená",J147,0)</f>
        <v>0</v>
      </c>
      <c r="BI147" s="200">
        <f>IF(N147="nulová",J147,0)</f>
        <v>0</v>
      </c>
      <c r="BJ147" s="16" t="s">
        <v>89</v>
      </c>
      <c r="BK147" s="200">
        <f>ROUND(I147*H147,2)</f>
        <v>0</v>
      </c>
      <c r="BL147" s="16" t="s">
        <v>384</v>
      </c>
      <c r="BM147" s="199" t="s">
        <v>1425</v>
      </c>
    </row>
    <row r="148" s="2" customFormat="1" ht="16.5" customHeight="1">
      <c r="A148" s="35"/>
      <c r="B148" s="186"/>
      <c r="C148" s="201" t="s">
        <v>187</v>
      </c>
      <c r="D148" s="201" t="s">
        <v>155</v>
      </c>
      <c r="E148" s="202" t="s">
        <v>1426</v>
      </c>
      <c r="F148" s="203" t="s">
        <v>1427</v>
      </c>
      <c r="G148" s="204" t="s">
        <v>153</v>
      </c>
      <c r="H148" s="205">
        <v>12</v>
      </c>
      <c r="I148" s="206"/>
      <c r="J148" s="207">
        <f>ROUND(I148*H148,2)</f>
        <v>0</v>
      </c>
      <c r="K148" s="208"/>
      <c r="L148" s="209"/>
      <c r="M148" s="210" t="s">
        <v>1</v>
      </c>
      <c r="N148" s="211" t="s">
        <v>42</v>
      </c>
      <c r="O148" s="79"/>
      <c r="P148" s="197">
        <f>O148*H148</f>
        <v>0</v>
      </c>
      <c r="Q148" s="197">
        <v>5.5000000000000002E-05</v>
      </c>
      <c r="R148" s="197">
        <f>Q148*H148</f>
        <v>0.00066</v>
      </c>
      <c r="S148" s="197">
        <v>0</v>
      </c>
      <c r="T148" s="198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9" t="s">
        <v>384</v>
      </c>
      <c r="AT148" s="199" t="s">
        <v>155</v>
      </c>
      <c r="AU148" s="199" t="s">
        <v>89</v>
      </c>
      <c r="AY148" s="16" t="s">
        <v>148</v>
      </c>
      <c r="BE148" s="200">
        <f>IF(N148="základná",J148,0)</f>
        <v>0</v>
      </c>
      <c r="BF148" s="200">
        <f>IF(N148="znížená",J148,0)</f>
        <v>0</v>
      </c>
      <c r="BG148" s="200">
        <f>IF(N148="zákl. prenesená",J148,0)</f>
        <v>0</v>
      </c>
      <c r="BH148" s="200">
        <f>IF(N148="zníž. prenesená",J148,0)</f>
        <v>0</v>
      </c>
      <c r="BI148" s="200">
        <f>IF(N148="nulová",J148,0)</f>
        <v>0</v>
      </c>
      <c r="BJ148" s="16" t="s">
        <v>89</v>
      </c>
      <c r="BK148" s="200">
        <f>ROUND(I148*H148,2)</f>
        <v>0</v>
      </c>
      <c r="BL148" s="16" t="s">
        <v>384</v>
      </c>
      <c r="BM148" s="199" t="s">
        <v>1428</v>
      </c>
    </row>
    <row r="149" s="2" customFormat="1" ht="16.5" customHeight="1">
      <c r="A149" s="35"/>
      <c r="B149" s="186"/>
      <c r="C149" s="201" t="s">
        <v>217</v>
      </c>
      <c r="D149" s="201" t="s">
        <v>155</v>
      </c>
      <c r="E149" s="202" t="s">
        <v>1429</v>
      </c>
      <c r="F149" s="203" t="s">
        <v>1430</v>
      </c>
      <c r="G149" s="204" t="s">
        <v>153</v>
      </c>
      <c r="H149" s="205">
        <v>240</v>
      </c>
      <c r="I149" s="206"/>
      <c r="J149" s="207">
        <f>ROUND(I149*H149,2)</f>
        <v>0</v>
      </c>
      <c r="K149" s="208"/>
      <c r="L149" s="209"/>
      <c r="M149" s="210" t="s">
        <v>1</v>
      </c>
      <c r="N149" s="211" t="s">
        <v>42</v>
      </c>
      <c r="O149" s="79"/>
      <c r="P149" s="197">
        <f>O149*H149</f>
        <v>0</v>
      </c>
      <c r="Q149" s="197">
        <v>1.0000000000000001E-05</v>
      </c>
      <c r="R149" s="197">
        <f>Q149*H149</f>
        <v>0.0024000000000000002</v>
      </c>
      <c r="S149" s="197">
        <v>0</v>
      </c>
      <c r="T149" s="198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9" t="s">
        <v>384</v>
      </c>
      <c r="AT149" s="199" t="s">
        <v>155</v>
      </c>
      <c r="AU149" s="199" t="s">
        <v>89</v>
      </c>
      <c r="AY149" s="16" t="s">
        <v>148</v>
      </c>
      <c r="BE149" s="200">
        <f>IF(N149="základná",J149,0)</f>
        <v>0</v>
      </c>
      <c r="BF149" s="200">
        <f>IF(N149="znížená",J149,0)</f>
        <v>0</v>
      </c>
      <c r="BG149" s="200">
        <f>IF(N149="zákl. prenesená",J149,0)</f>
        <v>0</v>
      </c>
      <c r="BH149" s="200">
        <f>IF(N149="zníž. prenesená",J149,0)</f>
        <v>0</v>
      </c>
      <c r="BI149" s="200">
        <f>IF(N149="nulová",J149,0)</f>
        <v>0</v>
      </c>
      <c r="BJ149" s="16" t="s">
        <v>89</v>
      </c>
      <c r="BK149" s="200">
        <f>ROUND(I149*H149,2)</f>
        <v>0</v>
      </c>
      <c r="BL149" s="16" t="s">
        <v>384</v>
      </c>
      <c r="BM149" s="199" t="s">
        <v>1431</v>
      </c>
    </row>
    <row r="150" s="2" customFormat="1" ht="24.15" customHeight="1">
      <c r="A150" s="35"/>
      <c r="B150" s="186"/>
      <c r="C150" s="187" t="s">
        <v>7</v>
      </c>
      <c r="D150" s="187" t="s">
        <v>150</v>
      </c>
      <c r="E150" s="188" t="s">
        <v>1432</v>
      </c>
      <c r="F150" s="189" t="s">
        <v>1433</v>
      </c>
      <c r="G150" s="190" t="s">
        <v>153</v>
      </c>
      <c r="H150" s="191">
        <v>21</v>
      </c>
      <c r="I150" s="192"/>
      <c r="J150" s="193">
        <f>ROUND(I150*H150,2)</f>
        <v>0</v>
      </c>
      <c r="K150" s="194"/>
      <c r="L150" s="36"/>
      <c r="M150" s="195" t="s">
        <v>1</v>
      </c>
      <c r="N150" s="196" t="s">
        <v>42</v>
      </c>
      <c r="O150" s="79"/>
      <c r="P150" s="197">
        <f>O150*H150</f>
        <v>0</v>
      </c>
      <c r="Q150" s="197">
        <v>0</v>
      </c>
      <c r="R150" s="197">
        <f>Q150*H150</f>
        <v>0</v>
      </c>
      <c r="S150" s="197">
        <v>0</v>
      </c>
      <c r="T150" s="198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9" t="s">
        <v>268</v>
      </c>
      <c r="AT150" s="199" t="s">
        <v>150</v>
      </c>
      <c r="AU150" s="199" t="s">
        <v>89</v>
      </c>
      <c r="AY150" s="16" t="s">
        <v>148</v>
      </c>
      <c r="BE150" s="200">
        <f>IF(N150="základná",J150,0)</f>
        <v>0</v>
      </c>
      <c r="BF150" s="200">
        <f>IF(N150="znížená",J150,0)</f>
        <v>0</v>
      </c>
      <c r="BG150" s="200">
        <f>IF(N150="zákl. prenesená",J150,0)</f>
        <v>0</v>
      </c>
      <c r="BH150" s="200">
        <f>IF(N150="zníž. prenesená",J150,0)</f>
        <v>0</v>
      </c>
      <c r="BI150" s="200">
        <f>IF(N150="nulová",J150,0)</f>
        <v>0</v>
      </c>
      <c r="BJ150" s="16" t="s">
        <v>89</v>
      </c>
      <c r="BK150" s="200">
        <f>ROUND(I150*H150,2)</f>
        <v>0</v>
      </c>
      <c r="BL150" s="16" t="s">
        <v>268</v>
      </c>
      <c r="BM150" s="199" t="s">
        <v>1434</v>
      </c>
    </row>
    <row r="151" s="2" customFormat="1" ht="16.5" customHeight="1">
      <c r="A151" s="35"/>
      <c r="B151" s="186"/>
      <c r="C151" s="201" t="s">
        <v>227</v>
      </c>
      <c r="D151" s="201" t="s">
        <v>155</v>
      </c>
      <c r="E151" s="202" t="s">
        <v>1435</v>
      </c>
      <c r="F151" s="203" t="s">
        <v>1436</v>
      </c>
      <c r="G151" s="204" t="s">
        <v>153</v>
      </c>
      <c r="H151" s="205">
        <v>21</v>
      </c>
      <c r="I151" s="206"/>
      <c r="J151" s="207">
        <f>ROUND(I151*H151,2)</f>
        <v>0</v>
      </c>
      <c r="K151" s="208"/>
      <c r="L151" s="209"/>
      <c r="M151" s="210" t="s">
        <v>1</v>
      </c>
      <c r="N151" s="211" t="s">
        <v>42</v>
      </c>
      <c r="O151" s="79"/>
      <c r="P151" s="197">
        <f>O151*H151</f>
        <v>0</v>
      </c>
      <c r="Q151" s="197">
        <v>0.00016000000000000001</v>
      </c>
      <c r="R151" s="197">
        <f>Q151*H151</f>
        <v>0.0033600000000000001</v>
      </c>
      <c r="S151" s="197">
        <v>0</v>
      </c>
      <c r="T151" s="198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9" t="s">
        <v>384</v>
      </c>
      <c r="AT151" s="199" t="s">
        <v>155</v>
      </c>
      <c r="AU151" s="199" t="s">
        <v>89</v>
      </c>
      <c r="AY151" s="16" t="s">
        <v>148</v>
      </c>
      <c r="BE151" s="200">
        <f>IF(N151="základná",J151,0)</f>
        <v>0</v>
      </c>
      <c r="BF151" s="200">
        <f>IF(N151="znížená",J151,0)</f>
        <v>0</v>
      </c>
      <c r="BG151" s="200">
        <f>IF(N151="zákl. prenesená",J151,0)</f>
        <v>0</v>
      </c>
      <c r="BH151" s="200">
        <f>IF(N151="zníž. prenesená",J151,0)</f>
        <v>0</v>
      </c>
      <c r="BI151" s="200">
        <f>IF(N151="nulová",J151,0)</f>
        <v>0</v>
      </c>
      <c r="BJ151" s="16" t="s">
        <v>89</v>
      </c>
      <c r="BK151" s="200">
        <f>ROUND(I151*H151,2)</f>
        <v>0</v>
      </c>
      <c r="BL151" s="16" t="s">
        <v>384</v>
      </c>
      <c r="BM151" s="199" t="s">
        <v>1437</v>
      </c>
    </row>
    <row r="152" s="2" customFormat="1" ht="24.15" customHeight="1">
      <c r="A152" s="35"/>
      <c r="B152" s="186"/>
      <c r="C152" s="187" t="s">
        <v>193</v>
      </c>
      <c r="D152" s="187" t="s">
        <v>150</v>
      </c>
      <c r="E152" s="188" t="s">
        <v>1438</v>
      </c>
      <c r="F152" s="189" t="s">
        <v>1439</v>
      </c>
      <c r="G152" s="190" t="s">
        <v>165</v>
      </c>
      <c r="H152" s="191">
        <v>137</v>
      </c>
      <c r="I152" s="192"/>
      <c r="J152" s="193">
        <f>ROUND(I152*H152,2)</f>
        <v>0</v>
      </c>
      <c r="K152" s="194"/>
      <c r="L152" s="36"/>
      <c r="M152" s="195" t="s">
        <v>1</v>
      </c>
      <c r="N152" s="196" t="s">
        <v>42</v>
      </c>
      <c r="O152" s="79"/>
      <c r="P152" s="197">
        <f>O152*H152</f>
        <v>0</v>
      </c>
      <c r="Q152" s="197">
        <v>0</v>
      </c>
      <c r="R152" s="197">
        <f>Q152*H152</f>
        <v>0</v>
      </c>
      <c r="S152" s="197">
        <v>0</v>
      </c>
      <c r="T152" s="198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9" t="s">
        <v>268</v>
      </c>
      <c r="AT152" s="199" t="s">
        <v>150</v>
      </c>
      <c r="AU152" s="199" t="s">
        <v>89</v>
      </c>
      <c r="AY152" s="16" t="s">
        <v>148</v>
      </c>
      <c r="BE152" s="200">
        <f>IF(N152="základná",J152,0)</f>
        <v>0</v>
      </c>
      <c r="BF152" s="200">
        <f>IF(N152="znížená",J152,0)</f>
        <v>0</v>
      </c>
      <c r="BG152" s="200">
        <f>IF(N152="zákl. prenesená",J152,0)</f>
        <v>0</v>
      </c>
      <c r="BH152" s="200">
        <f>IF(N152="zníž. prenesená",J152,0)</f>
        <v>0</v>
      </c>
      <c r="BI152" s="200">
        <f>IF(N152="nulová",J152,0)</f>
        <v>0</v>
      </c>
      <c r="BJ152" s="16" t="s">
        <v>89</v>
      </c>
      <c r="BK152" s="200">
        <f>ROUND(I152*H152,2)</f>
        <v>0</v>
      </c>
      <c r="BL152" s="16" t="s">
        <v>268</v>
      </c>
      <c r="BM152" s="199" t="s">
        <v>1440</v>
      </c>
    </row>
    <row r="153" s="2" customFormat="1" ht="16.5" customHeight="1">
      <c r="A153" s="35"/>
      <c r="B153" s="186"/>
      <c r="C153" s="201" t="s">
        <v>234</v>
      </c>
      <c r="D153" s="201" t="s">
        <v>155</v>
      </c>
      <c r="E153" s="202" t="s">
        <v>1441</v>
      </c>
      <c r="F153" s="203" t="s">
        <v>1442</v>
      </c>
      <c r="G153" s="204" t="s">
        <v>165</v>
      </c>
      <c r="H153" s="205">
        <v>137</v>
      </c>
      <c r="I153" s="206"/>
      <c r="J153" s="207">
        <f>ROUND(I153*H153,2)</f>
        <v>0</v>
      </c>
      <c r="K153" s="208"/>
      <c r="L153" s="209"/>
      <c r="M153" s="210" t="s">
        <v>1</v>
      </c>
      <c r="N153" s="211" t="s">
        <v>42</v>
      </c>
      <c r="O153" s="79"/>
      <c r="P153" s="197">
        <f>O153*H153</f>
        <v>0</v>
      </c>
      <c r="Q153" s="197">
        <v>0.00051000000000000004</v>
      </c>
      <c r="R153" s="197">
        <f>Q153*H153</f>
        <v>0.069870000000000002</v>
      </c>
      <c r="S153" s="197">
        <v>0</v>
      </c>
      <c r="T153" s="198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9" t="s">
        <v>384</v>
      </c>
      <c r="AT153" s="199" t="s">
        <v>155</v>
      </c>
      <c r="AU153" s="199" t="s">
        <v>89</v>
      </c>
      <c r="AY153" s="16" t="s">
        <v>148</v>
      </c>
      <c r="BE153" s="200">
        <f>IF(N153="základná",J153,0)</f>
        <v>0</v>
      </c>
      <c r="BF153" s="200">
        <f>IF(N153="znížená",J153,0)</f>
        <v>0</v>
      </c>
      <c r="BG153" s="200">
        <f>IF(N153="zákl. prenesená",J153,0)</f>
        <v>0</v>
      </c>
      <c r="BH153" s="200">
        <f>IF(N153="zníž. prenesená",J153,0)</f>
        <v>0</v>
      </c>
      <c r="BI153" s="200">
        <f>IF(N153="nulová",J153,0)</f>
        <v>0</v>
      </c>
      <c r="BJ153" s="16" t="s">
        <v>89</v>
      </c>
      <c r="BK153" s="200">
        <f>ROUND(I153*H153,2)</f>
        <v>0</v>
      </c>
      <c r="BL153" s="16" t="s">
        <v>384</v>
      </c>
      <c r="BM153" s="199" t="s">
        <v>1443</v>
      </c>
    </row>
    <row r="154" s="2" customFormat="1" ht="16.5" customHeight="1">
      <c r="A154" s="35"/>
      <c r="B154" s="186"/>
      <c r="C154" s="201" t="s">
        <v>196</v>
      </c>
      <c r="D154" s="201" t="s">
        <v>155</v>
      </c>
      <c r="E154" s="202" t="s">
        <v>1444</v>
      </c>
      <c r="F154" s="203" t="s">
        <v>1445</v>
      </c>
      <c r="G154" s="204" t="s">
        <v>165</v>
      </c>
      <c r="H154" s="205">
        <v>137</v>
      </c>
      <c r="I154" s="206"/>
      <c r="J154" s="207">
        <f>ROUND(I154*H154,2)</f>
        <v>0</v>
      </c>
      <c r="K154" s="208"/>
      <c r="L154" s="209"/>
      <c r="M154" s="210" t="s">
        <v>1</v>
      </c>
      <c r="N154" s="211" t="s">
        <v>42</v>
      </c>
      <c r="O154" s="79"/>
      <c r="P154" s="197">
        <f>O154*H154</f>
        <v>0</v>
      </c>
      <c r="Q154" s="197">
        <v>0.00064000000000000005</v>
      </c>
      <c r="R154" s="197">
        <f>Q154*H154</f>
        <v>0.087680000000000008</v>
      </c>
      <c r="S154" s="197">
        <v>0</v>
      </c>
      <c r="T154" s="198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9" t="s">
        <v>384</v>
      </c>
      <c r="AT154" s="199" t="s">
        <v>155</v>
      </c>
      <c r="AU154" s="199" t="s">
        <v>89</v>
      </c>
      <c r="AY154" s="16" t="s">
        <v>148</v>
      </c>
      <c r="BE154" s="200">
        <f>IF(N154="základná",J154,0)</f>
        <v>0</v>
      </c>
      <c r="BF154" s="200">
        <f>IF(N154="znížená",J154,0)</f>
        <v>0</v>
      </c>
      <c r="BG154" s="200">
        <f>IF(N154="zákl. prenesená",J154,0)</f>
        <v>0</v>
      </c>
      <c r="BH154" s="200">
        <f>IF(N154="zníž. prenesená",J154,0)</f>
        <v>0</v>
      </c>
      <c r="BI154" s="200">
        <f>IF(N154="nulová",J154,0)</f>
        <v>0</v>
      </c>
      <c r="BJ154" s="16" t="s">
        <v>89</v>
      </c>
      <c r="BK154" s="200">
        <f>ROUND(I154*H154,2)</f>
        <v>0</v>
      </c>
      <c r="BL154" s="16" t="s">
        <v>384</v>
      </c>
      <c r="BM154" s="199" t="s">
        <v>1446</v>
      </c>
    </row>
    <row r="155" s="2" customFormat="1" ht="16.5" customHeight="1">
      <c r="A155" s="35"/>
      <c r="B155" s="186"/>
      <c r="C155" s="201" t="s">
        <v>241</v>
      </c>
      <c r="D155" s="201" t="s">
        <v>155</v>
      </c>
      <c r="E155" s="202" t="s">
        <v>1447</v>
      </c>
      <c r="F155" s="203" t="s">
        <v>1448</v>
      </c>
      <c r="G155" s="204" t="s">
        <v>165</v>
      </c>
      <c r="H155" s="205">
        <v>4</v>
      </c>
      <c r="I155" s="206"/>
      <c r="J155" s="207">
        <f>ROUND(I155*H155,2)</f>
        <v>0</v>
      </c>
      <c r="K155" s="208"/>
      <c r="L155" s="209"/>
      <c r="M155" s="210" t="s">
        <v>1</v>
      </c>
      <c r="N155" s="211" t="s">
        <v>42</v>
      </c>
      <c r="O155" s="79"/>
      <c r="P155" s="197">
        <f>O155*H155</f>
        <v>0</v>
      </c>
      <c r="Q155" s="197">
        <v>0.0032000000000000002</v>
      </c>
      <c r="R155" s="197">
        <f>Q155*H155</f>
        <v>0.012800000000000001</v>
      </c>
      <c r="S155" s="197">
        <v>0</v>
      </c>
      <c r="T155" s="198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9" t="s">
        <v>384</v>
      </c>
      <c r="AT155" s="199" t="s">
        <v>155</v>
      </c>
      <c r="AU155" s="199" t="s">
        <v>89</v>
      </c>
      <c r="AY155" s="16" t="s">
        <v>148</v>
      </c>
      <c r="BE155" s="200">
        <f>IF(N155="základná",J155,0)</f>
        <v>0</v>
      </c>
      <c r="BF155" s="200">
        <f>IF(N155="znížená",J155,0)</f>
        <v>0</v>
      </c>
      <c r="BG155" s="200">
        <f>IF(N155="zákl. prenesená",J155,0)</f>
        <v>0</v>
      </c>
      <c r="BH155" s="200">
        <f>IF(N155="zníž. prenesená",J155,0)</f>
        <v>0</v>
      </c>
      <c r="BI155" s="200">
        <f>IF(N155="nulová",J155,0)</f>
        <v>0</v>
      </c>
      <c r="BJ155" s="16" t="s">
        <v>89</v>
      </c>
      <c r="BK155" s="200">
        <f>ROUND(I155*H155,2)</f>
        <v>0</v>
      </c>
      <c r="BL155" s="16" t="s">
        <v>384</v>
      </c>
      <c r="BM155" s="199" t="s">
        <v>1449</v>
      </c>
    </row>
    <row r="156" s="2" customFormat="1" ht="24.15" customHeight="1">
      <c r="A156" s="35"/>
      <c r="B156" s="186"/>
      <c r="C156" s="201" t="s">
        <v>200</v>
      </c>
      <c r="D156" s="201" t="s">
        <v>155</v>
      </c>
      <c r="E156" s="202" t="s">
        <v>1450</v>
      </c>
      <c r="F156" s="203" t="s">
        <v>1451</v>
      </c>
      <c r="G156" s="204" t="s">
        <v>153</v>
      </c>
      <c r="H156" s="205">
        <v>2</v>
      </c>
      <c r="I156" s="206"/>
      <c r="J156" s="207">
        <f>ROUND(I156*H156,2)</f>
        <v>0</v>
      </c>
      <c r="K156" s="208"/>
      <c r="L156" s="209"/>
      <c r="M156" s="210" t="s">
        <v>1</v>
      </c>
      <c r="N156" s="211" t="s">
        <v>42</v>
      </c>
      <c r="O156" s="79"/>
      <c r="P156" s="197">
        <f>O156*H156</f>
        <v>0</v>
      </c>
      <c r="Q156" s="197">
        <v>0.0044799999999999996</v>
      </c>
      <c r="R156" s="197">
        <f>Q156*H156</f>
        <v>0.0089599999999999992</v>
      </c>
      <c r="S156" s="197">
        <v>0</v>
      </c>
      <c r="T156" s="198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9" t="s">
        <v>384</v>
      </c>
      <c r="AT156" s="199" t="s">
        <v>155</v>
      </c>
      <c r="AU156" s="199" t="s">
        <v>89</v>
      </c>
      <c r="AY156" s="16" t="s">
        <v>148</v>
      </c>
      <c r="BE156" s="200">
        <f>IF(N156="základná",J156,0)</f>
        <v>0</v>
      </c>
      <c r="BF156" s="200">
        <f>IF(N156="znížená",J156,0)</f>
        <v>0</v>
      </c>
      <c r="BG156" s="200">
        <f>IF(N156="zákl. prenesená",J156,0)</f>
        <v>0</v>
      </c>
      <c r="BH156" s="200">
        <f>IF(N156="zníž. prenesená",J156,0)</f>
        <v>0</v>
      </c>
      <c r="BI156" s="200">
        <f>IF(N156="nulová",J156,0)</f>
        <v>0</v>
      </c>
      <c r="BJ156" s="16" t="s">
        <v>89</v>
      </c>
      <c r="BK156" s="200">
        <f>ROUND(I156*H156,2)</f>
        <v>0</v>
      </c>
      <c r="BL156" s="16" t="s">
        <v>384</v>
      </c>
      <c r="BM156" s="199" t="s">
        <v>1452</v>
      </c>
    </row>
    <row r="157" s="2" customFormat="1" ht="21.75" customHeight="1">
      <c r="A157" s="35"/>
      <c r="B157" s="186"/>
      <c r="C157" s="201" t="s">
        <v>248</v>
      </c>
      <c r="D157" s="201" t="s">
        <v>155</v>
      </c>
      <c r="E157" s="202" t="s">
        <v>1453</v>
      </c>
      <c r="F157" s="203" t="s">
        <v>1454</v>
      </c>
      <c r="G157" s="204" t="s">
        <v>153</v>
      </c>
      <c r="H157" s="205">
        <v>4</v>
      </c>
      <c r="I157" s="206"/>
      <c r="J157" s="207">
        <f>ROUND(I157*H157,2)</f>
        <v>0</v>
      </c>
      <c r="K157" s="208"/>
      <c r="L157" s="209"/>
      <c r="M157" s="210" t="s">
        <v>1</v>
      </c>
      <c r="N157" s="211" t="s">
        <v>42</v>
      </c>
      <c r="O157" s="79"/>
      <c r="P157" s="197">
        <f>O157*H157</f>
        <v>0</v>
      </c>
      <c r="Q157" s="197">
        <v>0.00040000000000000002</v>
      </c>
      <c r="R157" s="197">
        <f>Q157*H157</f>
        <v>0.0016000000000000001</v>
      </c>
      <c r="S157" s="197">
        <v>0</v>
      </c>
      <c r="T157" s="198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9" t="s">
        <v>384</v>
      </c>
      <c r="AT157" s="199" t="s">
        <v>155</v>
      </c>
      <c r="AU157" s="199" t="s">
        <v>89</v>
      </c>
      <c r="AY157" s="16" t="s">
        <v>148</v>
      </c>
      <c r="BE157" s="200">
        <f>IF(N157="základná",J157,0)</f>
        <v>0</v>
      </c>
      <c r="BF157" s="200">
        <f>IF(N157="znížená",J157,0)</f>
        <v>0</v>
      </c>
      <c r="BG157" s="200">
        <f>IF(N157="zákl. prenesená",J157,0)</f>
        <v>0</v>
      </c>
      <c r="BH157" s="200">
        <f>IF(N157="zníž. prenesená",J157,0)</f>
        <v>0</v>
      </c>
      <c r="BI157" s="200">
        <f>IF(N157="nulová",J157,0)</f>
        <v>0</v>
      </c>
      <c r="BJ157" s="16" t="s">
        <v>89</v>
      </c>
      <c r="BK157" s="200">
        <f>ROUND(I157*H157,2)</f>
        <v>0</v>
      </c>
      <c r="BL157" s="16" t="s">
        <v>384</v>
      </c>
      <c r="BM157" s="199" t="s">
        <v>1455</v>
      </c>
    </row>
    <row r="158" s="2" customFormat="1" ht="16.5" customHeight="1">
      <c r="A158" s="35"/>
      <c r="B158" s="186"/>
      <c r="C158" s="201" t="s">
        <v>203</v>
      </c>
      <c r="D158" s="201" t="s">
        <v>155</v>
      </c>
      <c r="E158" s="202" t="s">
        <v>1456</v>
      </c>
      <c r="F158" s="203" t="s">
        <v>1457</v>
      </c>
      <c r="G158" s="204" t="s">
        <v>153</v>
      </c>
      <c r="H158" s="205">
        <v>137</v>
      </c>
      <c r="I158" s="206"/>
      <c r="J158" s="207">
        <f>ROUND(I158*H158,2)</f>
        <v>0</v>
      </c>
      <c r="K158" s="208"/>
      <c r="L158" s="209"/>
      <c r="M158" s="210" t="s">
        <v>1</v>
      </c>
      <c r="N158" s="211" t="s">
        <v>42</v>
      </c>
      <c r="O158" s="79"/>
      <c r="P158" s="197">
        <f>O158*H158</f>
        <v>0</v>
      </c>
      <c r="Q158" s="197">
        <v>0.0032000000000000002</v>
      </c>
      <c r="R158" s="197">
        <f>Q158*H158</f>
        <v>0.43840000000000001</v>
      </c>
      <c r="S158" s="197">
        <v>0</v>
      </c>
      <c r="T158" s="198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9" t="s">
        <v>384</v>
      </c>
      <c r="AT158" s="199" t="s">
        <v>155</v>
      </c>
      <c r="AU158" s="199" t="s">
        <v>89</v>
      </c>
      <c r="AY158" s="16" t="s">
        <v>148</v>
      </c>
      <c r="BE158" s="200">
        <f>IF(N158="základná",J158,0)</f>
        <v>0</v>
      </c>
      <c r="BF158" s="200">
        <f>IF(N158="znížená",J158,0)</f>
        <v>0</v>
      </c>
      <c r="BG158" s="200">
        <f>IF(N158="zákl. prenesená",J158,0)</f>
        <v>0</v>
      </c>
      <c r="BH158" s="200">
        <f>IF(N158="zníž. prenesená",J158,0)</f>
        <v>0</v>
      </c>
      <c r="BI158" s="200">
        <f>IF(N158="nulová",J158,0)</f>
        <v>0</v>
      </c>
      <c r="BJ158" s="16" t="s">
        <v>89</v>
      </c>
      <c r="BK158" s="200">
        <f>ROUND(I158*H158,2)</f>
        <v>0</v>
      </c>
      <c r="BL158" s="16" t="s">
        <v>384</v>
      </c>
      <c r="BM158" s="199" t="s">
        <v>1458</v>
      </c>
    </row>
    <row r="159" s="2" customFormat="1" ht="16.5" customHeight="1">
      <c r="A159" s="35"/>
      <c r="B159" s="186"/>
      <c r="C159" s="201" t="s">
        <v>255</v>
      </c>
      <c r="D159" s="201" t="s">
        <v>155</v>
      </c>
      <c r="E159" s="202" t="s">
        <v>1459</v>
      </c>
      <c r="F159" s="203" t="s">
        <v>1460</v>
      </c>
      <c r="G159" s="204" t="s">
        <v>153</v>
      </c>
      <c r="H159" s="205">
        <v>46</v>
      </c>
      <c r="I159" s="206"/>
      <c r="J159" s="207">
        <f>ROUND(I159*H159,2)</f>
        <v>0</v>
      </c>
      <c r="K159" s="208"/>
      <c r="L159" s="209"/>
      <c r="M159" s="210" t="s">
        <v>1</v>
      </c>
      <c r="N159" s="211" t="s">
        <v>42</v>
      </c>
      <c r="O159" s="79"/>
      <c r="P159" s="197">
        <f>O159*H159</f>
        <v>0</v>
      </c>
      <c r="Q159" s="197">
        <v>0.00032000000000000003</v>
      </c>
      <c r="R159" s="197">
        <f>Q159*H159</f>
        <v>0.01472</v>
      </c>
      <c r="S159" s="197">
        <v>0</v>
      </c>
      <c r="T159" s="198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9" t="s">
        <v>384</v>
      </c>
      <c r="AT159" s="199" t="s">
        <v>155</v>
      </c>
      <c r="AU159" s="199" t="s">
        <v>89</v>
      </c>
      <c r="AY159" s="16" t="s">
        <v>148</v>
      </c>
      <c r="BE159" s="200">
        <f>IF(N159="základná",J159,0)</f>
        <v>0</v>
      </c>
      <c r="BF159" s="200">
        <f>IF(N159="znížená",J159,0)</f>
        <v>0</v>
      </c>
      <c r="BG159" s="200">
        <f>IF(N159="zákl. prenesená",J159,0)</f>
        <v>0</v>
      </c>
      <c r="BH159" s="200">
        <f>IF(N159="zníž. prenesená",J159,0)</f>
        <v>0</v>
      </c>
      <c r="BI159" s="200">
        <f>IF(N159="nulová",J159,0)</f>
        <v>0</v>
      </c>
      <c r="BJ159" s="16" t="s">
        <v>89</v>
      </c>
      <c r="BK159" s="200">
        <f>ROUND(I159*H159,2)</f>
        <v>0</v>
      </c>
      <c r="BL159" s="16" t="s">
        <v>384</v>
      </c>
      <c r="BM159" s="199" t="s">
        <v>1461</v>
      </c>
    </row>
    <row r="160" s="2" customFormat="1" ht="16.5" customHeight="1">
      <c r="A160" s="35"/>
      <c r="B160" s="186"/>
      <c r="C160" s="201" t="s">
        <v>207</v>
      </c>
      <c r="D160" s="201" t="s">
        <v>155</v>
      </c>
      <c r="E160" s="202" t="s">
        <v>1462</v>
      </c>
      <c r="F160" s="203" t="s">
        <v>1463</v>
      </c>
      <c r="G160" s="204" t="s">
        <v>153</v>
      </c>
      <c r="H160" s="205">
        <v>274</v>
      </c>
      <c r="I160" s="206"/>
      <c r="J160" s="207">
        <f>ROUND(I160*H160,2)</f>
        <v>0</v>
      </c>
      <c r="K160" s="208"/>
      <c r="L160" s="209"/>
      <c r="M160" s="210" t="s">
        <v>1</v>
      </c>
      <c r="N160" s="211" t="s">
        <v>42</v>
      </c>
      <c r="O160" s="79"/>
      <c r="P160" s="197">
        <f>O160*H160</f>
        <v>0</v>
      </c>
      <c r="Q160" s="197">
        <v>0.00038999999999999999</v>
      </c>
      <c r="R160" s="197">
        <f>Q160*H160</f>
        <v>0.10686</v>
      </c>
      <c r="S160" s="197">
        <v>0</v>
      </c>
      <c r="T160" s="198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9" t="s">
        <v>384</v>
      </c>
      <c r="AT160" s="199" t="s">
        <v>155</v>
      </c>
      <c r="AU160" s="199" t="s">
        <v>89</v>
      </c>
      <c r="AY160" s="16" t="s">
        <v>148</v>
      </c>
      <c r="BE160" s="200">
        <f>IF(N160="základná",J160,0)</f>
        <v>0</v>
      </c>
      <c r="BF160" s="200">
        <f>IF(N160="znížená",J160,0)</f>
        <v>0</v>
      </c>
      <c r="BG160" s="200">
        <f>IF(N160="zákl. prenesená",J160,0)</f>
        <v>0</v>
      </c>
      <c r="BH160" s="200">
        <f>IF(N160="zníž. prenesená",J160,0)</f>
        <v>0</v>
      </c>
      <c r="BI160" s="200">
        <f>IF(N160="nulová",J160,0)</f>
        <v>0</v>
      </c>
      <c r="BJ160" s="16" t="s">
        <v>89</v>
      </c>
      <c r="BK160" s="200">
        <f>ROUND(I160*H160,2)</f>
        <v>0</v>
      </c>
      <c r="BL160" s="16" t="s">
        <v>384</v>
      </c>
      <c r="BM160" s="199" t="s">
        <v>1464</v>
      </c>
    </row>
    <row r="161" s="2" customFormat="1" ht="24.15" customHeight="1">
      <c r="A161" s="35"/>
      <c r="B161" s="186"/>
      <c r="C161" s="187" t="s">
        <v>262</v>
      </c>
      <c r="D161" s="187" t="s">
        <v>150</v>
      </c>
      <c r="E161" s="188" t="s">
        <v>1273</v>
      </c>
      <c r="F161" s="189" t="s">
        <v>1274</v>
      </c>
      <c r="G161" s="190" t="s">
        <v>153</v>
      </c>
      <c r="H161" s="191">
        <v>217</v>
      </c>
      <c r="I161" s="192"/>
      <c r="J161" s="193">
        <f>ROUND(I161*H161,2)</f>
        <v>0</v>
      </c>
      <c r="K161" s="194"/>
      <c r="L161" s="36"/>
      <c r="M161" s="195" t="s">
        <v>1</v>
      </c>
      <c r="N161" s="196" t="s">
        <v>42</v>
      </c>
      <c r="O161" s="79"/>
      <c r="P161" s="197">
        <f>O161*H161</f>
        <v>0</v>
      </c>
      <c r="Q161" s="197">
        <v>0</v>
      </c>
      <c r="R161" s="197">
        <f>Q161*H161</f>
        <v>0</v>
      </c>
      <c r="S161" s="197">
        <v>0</v>
      </c>
      <c r="T161" s="198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9" t="s">
        <v>268</v>
      </c>
      <c r="AT161" s="199" t="s">
        <v>150</v>
      </c>
      <c r="AU161" s="199" t="s">
        <v>89</v>
      </c>
      <c r="AY161" s="16" t="s">
        <v>148</v>
      </c>
      <c r="BE161" s="200">
        <f>IF(N161="základná",J161,0)</f>
        <v>0</v>
      </c>
      <c r="BF161" s="200">
        <f>IF(N161="znížená",J161,0)</f>
        <v>0</v>
      </c>
      <c r="BG161" s="200">
        <f>IF(N161="zákl. prenesená",J161,0)</f>
        <v>0</v>
      </c>
      <c r="BH161" s="200">
        <f>IF(N161="zníž. prenesená",J161,0)</f>
        <v>0</v>
      </c>
      <c r="BI161" s="200">
        <f>IF(N161="nulová",J161,0)</f>
        <v>0</v>
      </c>
      <c r="BJ161" s="16" t="s">
        <v>89</v>
      </c>
      <c r="BK161" s="200">
        <f>ROUND(I161*H161,2)</f>
        <v>0</v>
      </c>
      <c r="BL161" s="16" t="s">
        <v>268</v>
      </c>
      <c r="BM161" s="199" t="s">
        <v>1465</v>
      </c>
    </row>
    <row r="162" s="2" customFormat="1" ht="24.15" customHeight="1">
      <c r="A162" s="35"/>
      <c r="B162" s="186"/>
      <c r="C162" s="187" t="s">
        <v>170</v>
      </c>
      <c r="D162" s="187" t="s">
        <v>150</v>
      </c>
      <c r="E162" s="188" t="s">
        <v>1466</v>
      </c>
      <c r="F162" s="189" t="s">
        <v>1467</v>
      </c>
      <c r="G162" s="190" t="s">
        <v>153</v>
      </c>
      <c r="H162" s="191">
        <v>70</v>
      </c>
      <c r="I162" s="192"/>
      <c r="J162" s="193">
        <f>ROUND(I162*H162,2)</f>
        <v>0</v>
      </c>
      <c r="K162" s="194"/>
      <c r="L162" s="36"/>
      <c r="M162" s="195" t="s">
        <v>1</v>
      </c>
      <c r="N162" s="196" t="s">
        <v>42</v>
      </c>
      <c r="O162" s="79"/>
      <c r="P162" s="197">
        <f>O162*H162</f>
        <v>0</v>
      </c>
      <c r="Q162" s="197">
        <v>0</v>
      </c>
      <c r="R162" s="197">
        <f>Q162*H162</f>
        <v>0</v>
      </c>
      <c r="S162" s="197">
        <v>0</v>
      </c>
      <c r="T162" s="198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9" t="s">
        <v>268</v>
      </c>
      <c r="AT162" s="199" t="s">
        <v>150</v>
      </c>
      <c r="AU162" s="199" t="s">
        <v>89</v>
      </c>
      <c r="AY162" s="16" t="s">
        <v>148</v>
      </c>
      <c r="BE162" s="200">
        <f>IF(N162="základná",J162,0)</f>
        <v>0</v>
      </c>
      <c r="BF162" s="200">
        <f>IF(N162="znížená",J162,0)</f>
        <v>0</v>
      </c>
      <c r="BG162" s="200">
        <f>IF(N162="zákl. prenesená",J162,0)</f>
        <v>0</v>
      </c>
      <c r="BH162" s="200">
        <f>IF(N162="zníž. prenesená",J162,0)</f>
        <v>0</v>
      </c>
      <c r="BI162" s="200">
        <f>IF(N162="nulová",J162,0)</f>
        <v>0</v>
      </c>
      <c r="BJ162" s="16" t="s">
        <v>89</v>
      </c>
      <c r="BK162" s="200">
        <f>ROUND(I162*H162,2)</f>
        <v>0</v>
      </c>
      <c r="BL162" s="16" t="s">
        <v>268</v>
      </c>
      <c r="BM162" s="199" t="s">
        <v>1468</v>
      </c>
    </row>
    <row r="163" s="2" customFormat="1" ht="24.15" customHeight="1">
      <c r="A163" s="35"/>
      <c r="B163" s="186"/>
      <c r="C163" s="187" t="s">
        <v>269</v>
      </c>
      <c r="D163" s="187" t="s">
        <v>150</v>
      </c>
      <c r="E163" s="188" t="s">
        <v>1469</v>
      </c>
      <c r="F163" s="189" t="s">
        <v>1470</v>
      </c>
      <c r="G163" s="190" t="s">
        <v>153</v>
      </c>
      <c r="H163" s="191">
        <v>50</v>
      </c>
      <c r="I163" s="192"/>
      <c r="J163" s="193">
        <f>ROUND(I163*H163,2)</f>
        <v>0</v>
      </c>
      <c r="K163" s="194"/>
      <c r="L163" s="36"/>
      <c r="M163" s="195" t="s">
        <v>1</v>
      </c>
      <c r="N163" s="196" t="s">
        <v>42</v>
      </c>
      <c r="O163" s="79"/>
      <c r="P163" s="197">
        <f>O163*H163</f>
        <v>0</v>
      </c>
      <c r="Q163" s="197">
        <v>0</v>
      </c>
      <c r="R163" s="197">
        <f>Q163*H163</f>
        <v>0</v>
      </c>
      <c r="S163" s="197">
        <v>0</v>
      </c>
      <c r="T163" s="198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9" t="s">
        <v>268</v>
      </c>
      <c r="AT163" s="199" t="s">
        <v>150</v>
      </c>
      <c r="AU163" s="199" t="s">
        <v>89</v>
      </c>
      <c r="AY163" s="16" t="s">
        <v>148</v>
      </c>
      <c r="BE163" s="200">
        <f>IF(N163="základná",J163,0)</f>
        <v>0</v>
      </c>
      <c r="BF163" s="200">
        <f>IF(N163="znížená",J163,0)</f>
        <v>0</v>
      </c>
      <c r="BG163" s="200">
        <f>IF(N163="zákl. prenesená",J163,0)</f>
        <v>0</v>
      </c>
      <c r="BH163" s="200">
        <f>IF(N163="zníž. prenesená",J163,0)</f>
        <v>0</v>
      </c>
      <c r="BI163" s="200">
        <f>IF(N163="nulová",J163,0)</f>
        <v>0</v>
      </c>
      <c r="BJ163" s="16" t="s">
        <v>89</v>
      </c>
      <c r="BK163" s="200">
        <f>ROUND(I163*H163,2)</f>
        <v>0</v>
      </c>
      <c r="BL163" s="16" t="s">
        <v>268</v>
      </c>
      <c r="BM163" s="199" t="s">
        <v>1471</v>
      </c>
    </row>
    <row r="164" s="2" customFormat="1" ht="24.15" customHeight="1">
      <c r="A164" s="35"/>
      <c r="B164" s="186"/>
      <c r="C164" s="187" t="s">
        <v>213</v>
      </c>
      <c r="D164" s="187" t="s">
        <v>150</v>
      </c>
      <c r="E164" s="188" t="s">
        <v>1472</v>
      </c>
      <c r="F164" s="189" t="s">
        <v>1473</v>
      </c>
      <c r="G164" s="190" t="s">
        <v>153</v>
      </c>
      <c r="H164" s="191">
        <v>2</v>
      </c>
      <c r="I164" s="192"/>
      <c r="J164" s="193">
        <f>ROUND(I164*H164,2)</f>
        <v>0</v>
      </c>
      <c r="K164" s="194"/>
      <c r="L164" s="36"/>
      <c r="M164" s="195" t="s">
        <v>1</v>
      </c>
      <c r="N164" s="196" t="s">
        <v>42</v>
      </c>
      <c r="O164" s="79"/>
      <c r="P164" s="197">
        <f>O164*H164</f>
        <v>0</v>
      </c>
      <c r="Q164" s="197">
        <v>0</v>
      </c>
      <c r="R164" s="197">
        <f>Q164*H164</f>
        <v>0</v>
      </c>
      <c r="S164" s="197">
        <v>0</v>
      </c>
      <c r="T164" s="198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9" t="s">
        <v>268</v>
      </c>
      <c r="AT164" s="199" t="s">
        <v>150</v>
      </c>
      <c r="AU164" s="199" t="s">
        <v>89</v>
      </c>
      <c r="AY164" s="16" t="s">
        <v>148</v>
      </c>
      <c r="BE164" s="200">
        <f>IF(N164="základná",J164,0)</f>
        <v>0</v>
      </c>
      <c r="BF164" s="200">
        <f>IF(N164="znížená",J164,0)</f>
        <v>0</v>
      </c>
      <c r="BG164" s="200">
        <f>IF(N164="zákl. prenesená",J164,0)</f>
        <v>0</v>
      </c>
      <c r="BH164" s="200">
        <f>IF(N164="zníž. prenesená",J164,0)</f>
        <v>0</v>
      </c>
      <c r="BI164" s="200">
        <f>IF(N164="nulová",J164,0)</f>
        <v>0</v>
      </c>
      <c r="BJ164" s="16" t="s">
        <v>89</v>
      </c>
      <c r="BK164" s="200">
        <f>ROUND(I164*H164,2)</f>
        <v>0</v>
      </c>
      <c r="BL164" s="16" t="s">
        <v>268</v>
      </c>
      <c r="BM164" s="199" t="s">
        <v>1474</v>
      </c>
    </row>
    <row r="165" s="2" customFormat="1" ht="24.15" customHeight="1">
      <c r="A165" s="35"/>
      <c r="B165" s="186"/>
      <c r="C165" s="187" t="s">
        <v>276</v>
      </c>
      <c r="D165" s="187" t="s">
        <v>150</v>
      </c>
      <c r="E165" s="188" t="s">
        <v>1475</v>
      </c>
      <c r="F165" s="189" t="s">
        <v>1476</v>
      </c>
      <c r="G165" s="190" t="s">
        <v>153</v>
      </c>
      <c r="H165" s="191">
        <v>3</v>
      </c>
      <c r="I165" s="192"/>
      <c r="J165" s="193">
        <f>ROUND(I165*H165,2)</f>
        <v>0</v>
      </c>
      <c r="K165" s="194"/>
      <c r="L165" s="36"/>
      <c r="M165" s="195" t="s">
        <v>1</v>
      </c>
      <c r="N165" s="196" t="s">
        <v>42</v>
      </c>
      <c r="O165" s="79"/>
      <c r="P165" s="197">
        <f>O165*H165</f>
        <v>0</v>
      </c>
      <c r="Q165" s="197">
        <v>0</v>
      </c>
      <c r="R165" s="197">
        <f>Q165*H165</f>
        <v>0</v>
      </c>
      <c r="S165" s="197">
        <v>0</v>
      </c>
      <c r="T165" s="198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9" t="s">
        <v>268</v>
      </c>
      <c r="AT165" s="199" t="s">
        <v>150</v>
      </c>
      <c r="AU165" s="199" t="s">
        <v>89</v>
      </c>
      <c r="AY165" s="16" t="s">
        <v>148</v>
      </c>
      <c r="BE165" s="200">
        <f>IF(N165="základná",J165,0)</f>
        <v>0</v>
      </c>
      <c r="BF165" s="200">
        <f>IF(N165="znížená",J165,0)</f>
        <v>0</v>
      </c>
      <c r="BG165" s="200">
        <f>IF(N165="zákl. prenesená",J165,0)</f>
        <v>0</v>
      </c>
      <c r="BH165" s="200">
        <f>IF(N165="zníž. prenesená",J165,0)</f>
        <v>0</v>
      </c>
      <c r="BI165" s="200">
        <f>IF(N165="nulová",J165,0)</f>
        <v>0</v>
      </c>
      <c r="BJ165" s="16" t="s">
        <v>89</v>
      </c>
      <c r="BK165" s="200">
        <f>ROUND(I165*H165,2)</f>
        <v>0</v>
      </c>
      <c r="BL165" s="16" t="s">
        <v>268</v>
      </c>
      <c r="BM165" s="199" t="s">
        <v>1477</v>
      </c>
    </row>
    <row r="166" s="2" customFormat="1" ht="16.5" customHeight="1">
      <c r="A166" s="35"/>
      <c r="B166" s="186"/>
      <c r="C166" s="201" t="s">
        <v>216</v>
      </c>
      <c r="D166" s="201" t="s">
        <v>155</v>
      </c>
      <c r="E166" s="202" t="s">
        <v>1478</v>
      </c>
      <c r="F166" s="203" t="s">
        <v>1479</v>
      </c>
      <c r="G166" s="204" t="s">
        <v>153</v>
      </c>
      <c r="H166" s="205">
        <v>3</v>
      </c>
      <c r="I166" s="206"/>
      <c r="J166" s="207">
        <f>ROUND(I166*H166,2)</f>
        <v>0</v>
      </c>
      <c r="K166" s="208"/>
      <c r="L166" s="209"/>
      <c r="M166" s="210" t="s">
        <v>1</v>
      </c>
      <c r="N166" s="211" t="s">
        <v>42</v>
      </c>
      <c r="O166" s="79"/>
      <c r="P166" s="197">
        <f>O166*H166</f>
        <v>0</v>
      </c>
      <c r="Q166" s="197">
        <v>0.00010000000000000001</v>
      </c>
      <c r="R166" s="197">
        <f>Q166*H166</f>
        <v>0.00030000000000000003</v>
      </c>
      <c r="S166" s="197">
        <v>0</v>
      </c>
      <c r="T166" s="198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9" t="s">
        <v>384</v>
      </c>
      <c r="AT166" s="199" t="s">
        <v>155</v>
      </c>
      <c r="AU166" s="199" t="s">
        <v>89</v>
      </c>
      <c r="AY166" s="16" t="s">
        <v>148</v>
      </c>
      <c r="BE166" s="200">
        <f>IF(N166="základná",J166,0)</f>
        <v>0</v>
      </c>
      <c r="BF166" s="200">
        <f>IF(N166="znížená",J166,0)</f>
        <v>0</v>
      </c>
      <c r="BG166" s="200">
        <f>IF(N166="zákl. prenesená",J166,0)</f>
        <v>0</v>
      </c>
      <c r="BH166" s="200">
        <f>IF(N166="zníž. prenesená",J166,0)</f>
        <v>0</v>
      </c>
      <c r="BI166" s="200">
        <f>IF(N166="nulová",J166,0)</f>
        <v>0</v>
      </c>
      <c r="BJ166" s="16" t="s">
        <v>89</v>
      </c>
      <c r="BK166" s="200">
        <f>ROUND(I166*H166,2)</f>
        <v>0</v>
      </c>
      <c r="BL166" s="16" t="s">
        <v>384</v>
      </c>
      <c r="BM166" s="199" t="s">
        <v>1480</v>
      </c>
    </row>
    <row r="167" s="2" customFormat="1" ht="24.15" customHeight="1">
      <c r="A167" s="35"/>
      <c r="B167" s="186"/>
      <c r="C167" s="187" t="s">
        <v>283</v>
      </c>
      <c r="D167" s="187" t="s">
        <v>150</v>
      </c>
      <c r="E167" s="188" t="s">
        <v>1481</v>
      </c>
      <c r="F167" s="189" t="s">
        <v>1482</v>
      </c>
      <c r="G167" s="190" t="s">
        <v>153</v>
      </c>
      <c r="H167" s="191">
        <v>1</v>
      </c>
      <c r="I167" s="192"/>
      <c r="J167" s="193">
        <f>ROUND(I167*H167,2)</f>
        <v>0</v>
      </c>
      <c r="K167" s="194"/>
      <c r="L167" s="36"/>
      <c r="M167" s="195" t="s">
        <v>1</v>
      </c>
      <c r="N167" s="196" t="s">
        <v>42</v>
      </c>
      <c r="O167" s="79"/>
      <c r="P167" s="197">
        <f>O167*H167</f>
        <v>0</v>
      </c>
      <c r="Q167" s="197">
        <v>0</v>
      </c>
      <c r="R167" s="197">
        <f>Q167*H167</f>
        <v>0</v>
      </c>
      <c r="S167" s="197">
        <v>0</v>
      </c>
      <c r="T167" s="198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9" t="s">
        <v>268</v>
      </c>
      <c r="AT167" s="199" t="s">
        <v>150</v>
      </c>
      <c r="AU167" s="199" t="s">
        <v>89</v>
      </c>
      <c r="AY167" s="16" t="s">
        <v>148</v>
      </c>
      <c r="BE167" s="200">
        <f>IF(N167="základná",J167,0)</f>
        <v>0</v>
      </c>
      <c r="BF167" s="200">
        <f>IF(N167="znížená",J167,0)</f>
        <v>0</v>
      </c>
      <c r="BG167" s="200">
        <f>IF(N167="zákl. prenesená",J167,0)</f>
        <v>0</v>
      </c>
      <c r="BH167" s="200">
        <f>IF(N167="zníž. prenesená",J167,0)</f>
        <v>0</v>
      </c>
      <c r="BI167" s="200">
        <f>IF(N167="nulová",J167,0)</f>
        <v>0</v>
      </c>
      <c r="BJ167" s="16" t="s">
        <v>89</v>
      </c>
      <c r="BK167" s="200">
        <f>ROUND(I167*H167,2)</f>
        <v>0</v>
      </c>
      <c r="BL167" s="16" t="s">
        <v>268</v>
      </c>
      <c r="BM167" s="199" t="s">
        <v>1483</v>
      </c>
    </row>
    <row r="168" s="2" customFormat="1" ht="16.5" customHeight="1">
      <c r="A168" s="35"/>
      <c r="B168" s="186"/>
      <c r="C168" s="201" t="s">
        <v>220</v>
      </c>
      <c r="D168" s="201" t="s">
        <v>155</v>
      </c>
      <c r="E168" s="202" t="s">
        <v>1484</v>
      </c>
      <c r="F168" s="203" t="s">
        <v>1485</v>
      </c>
      <c r="G168" s="204" t="s">
        <v>153</v>
      </c>
      <c r="H168" s="205">
        <v>1</v>
      </c>
      <c r="I168" s="206"/>
      <c r="J168" s="207">
        <f>ROUND(I168*H168,2)</f>
        <v>0</v>
      </c>
      <c r="K168" s="208"/>
      <c r="L168" s="209"/>
      <c r="M168" s="210" t="s">
        <v>1</v>
      </c>
      <c r="N168" s="211" t="s">
        <v>42</v>
      </c>
      <c r="O168" s="79"/>
      <c r="P168" s="197">
        <f>O168*H168</f>
        <v>0</v>
      </c>
      <c r="Q168" s="197">
        <v>0.00011</v>
      </c>
      <c r="R168" s="197">
        <f>Q168*H168</f>
        <v>0.00011</v>
      </c>
      <c r="S168" s="197">
        <v>0</v>
      </c>
      <c r="T168" s="198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9" t="s">
        <v>384</v>
      </c>
      <c r="AT168" s="199" t="s">
        <v>155</v>
      </c>
      <c r="AU168" s="199" t="s">
        <v>89</v>
      </c>
      <c r="AY168" s="16" t="s">
        <v>148</v>
      </c>
      <c r="BE168" s="200">
        <f>IF(N168="základná",J168,0)</f>
        <v>0</v>
      </c>
      <c r="BF168" s="200">
        <f>IF(N168="znížená",J168,0)</f>
        <v>0</v>
      </c>
      <c r="BG168" s="200">
        <f>IF(N168="zákl. prenesená",J168,0)</f>
        <v>0</v>
      </c>
      <c r="BH168" s="200">
        <f>IF(N168="zníž. prenesená",J168,0)</f>
        <v>0</v>
      </c>
      <c r="BI168" s="200">
        <f>IF(N168="nulová",J168,0)</f>
        <v>0</v>
      </c>
      <c r="BJ168" s="16" t="s">
        <v>89</v>
      </c>
      <c r="BK168" s="200">
        <f>ROUND(I168*H168,2)</f>
        <v>0</v>
      </c>
      <c r="BL168" s="16" t="s">
        <v>384</v>
      </c>
      <c r="BM168" s="199" t="s">
        <v>1486</v>
      </c>
    </row>
    <row r="169" s="2" customFormat="1" ht="24.15" customHeight="1">
      <c r="A169" s="35"/>
      <c r="B169" s="186"/>
      <c r="C169" s="187" t="s">
        <v>290</v>
      </c>
      <c r="D169" s="187" t="s">
        <v>150</v>
      </c>
      <c r="E169" s="188" t="s">
        <v>1487</v>
      </c>
      <c r="F169" s="189" t="s">
        <v>1488</v>
      </c>
      <c r="G169" s="190" t="s">
        <v>153</v>
      </c>
      <c r="H169" s="191">
        <v>11</v>
      </c>
      <c r="I169" s="192"/>
      <c r="J169" s="193">
        <f>ROUND(I169*H169,2)</f>
        <v>0</v>
      </c>
      <c r="K169" s="194"/>
      <c r="L169" s="36"/>
      <c r="M169" s="195" t="s">
        <v>1</v>
      </c>
      <c r="N169" s="196" t="s">
        <v>42</v>
      </c>
      <c r="O169" s="79"/>
      <c r="P169" s="197">
        <f>O169*H169</f>
        <v>0</v>
      </c>
      <c r="Q169" s="197">
        <v>0</v>
      </c>
      <c r="R169" s="197">
        <f>Q169*H169</f>
        <v>0</v>
      </c>
      <c r="S169" s="197">
        <v>0</v>
      </c>
      <c r="T169" s="198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9" t="s">
        <v>268</v>
      </c>
      <c r="AT169" s="199" t="s">
        <v>150</v>
      </c>
      <c r="AU169" s="199" t="s">
        <v>89</v>
      </c>
      <c r="AY169" s="16" t="s">
        <v>148</v>
      </c>
      <c r="BE169" s="200">
        <f>IF(N169="základná",J169,0)</f>
        <v>0</v>
      </c>
      <c r="BF169" s="200">
        <f>IF(N169="znížená",J169,0)</f>
        <v>0</v>
      </c>
      <c r="BG169" s="200">
        <f>IF(N169="zákl. prenesená",J169,0)</f>
        <v>0</v>
      </c>
      <c r="BH169" s="200">
        <f>IF(N169="zníž. prenesená",J169,0)</f>
        <v>0</v>
      </c>
      <c r="BI169" s="200">
        <f>IF(N169="nulová",J169,0)</f>
        <v>0</v>
      </c>
      <c r="BJ169" s="16" t="s">
        <v>89</v>
      </c>
      <c r="BK169" s="200">
        <f>ROUND(I169*H169,2)</f>
        <v>0</v>
      </c>
      <c r="BL169" s="16" t="s">
        <v>268</v>
      </c>
      <c r="BM169" s="199" t="s">
        <v>1489</v>
      </c>
    </row>
    <row r="170" s="2" customFormat="1" ht="16.5" customHeight="1">
      <c r="A170" s="35"/>
      <c r="B170" s="186"/>
      <c r="C170" s="201" t="s">
        <v>224</v>
      </c>
      <c r="D170" s="201" t="s">
        <v>155</v>
      </c>
      <c r="E170" s="202" t="s">
        <v>1490</v>
      </c>
      <c r="F170" s="203" t="s">
        <v>1491</v>
      </c>
      <c r="G170" s="204" t="s">
        <v>153</v>
      </c>
      <c r="H170" s="205">
        <v>11</v>
      </c>
      <c r="I170" s="206"/>
      <c r="J170" s="207">
        <f>ROUND(I170*H170,2)</f>
        <v>0</v>
      </c>
      <c r="K170" s="208"/>
      <c r="L170" s="209"/>
      <c r="M170" s="210" t="s">
        <v>1</v>
      </c>
      <c r="N170" s="211" t="s">
        <v>42</v>
      </c>
      <c r="O170" s="79"/>
      <c r="P170" s="197">
        <f>O170*H170</f>
        <v>0</v>
      </c>
      <c r="Q170" s="197">
        <v>0.00010000000000000001</v>
      </c>
      <c r="R170" s="197">
        <f>Q170*H170</f>
        <v>0.0011000000000000001</v>
      </c>
      <c r="S170" s="197">
        <v>0</v>
      </c>
      <c r="T170" s="198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9" t="s">
        <v>384</v>
      </c>
      <c r="AT170" s="199" t="s">
        <v>155</v>
      </c>
      <c r="AU170" s="199" t="s">
        <v>89</v>
      </c>
      <c r="AY170" s="16" t="s">
        <v>148</v>
      </c>
      <c r="BE170" s="200">
        <f>IF(N170="základná",J170,0)</f>
        <v>0</v>
      </c>
      <c r="BF170" s="200">
        <f>IF(N170="znížená",J170,0)</f>
        <v>0</v>
      </c>
      <c r="BG170" s="200">
        <f>IF(N170="zákl. prenesená",J170,0)</f>
        <v>0</v>
      </c>
      <c r="BH170" s="200">
        <f>IF(N170="zníž. prenesená",J170,0)</f>
        <v>0</v>
      </c>
      <c r="BI170" s="200">
        <f>IF(N170="nulová",J170,0)</f>
        <v>0</v>
      </c>
      <c r="BJ170" s="16" t="s">
        <v>89</v>
      </c>
      <c r="BK170" s="200">
        <f>ROUND(I170*H170,2)</f>
        <v>0</v>
      </c>
      <c r="BL170" s="16" t="s">
        <v>384</v>
      </c>
      <c r="BM170" s="199" t="s">
        <v>1492</v>
      </c>
    </row>
    <row r="171" s="2" customFormat="1" ht="24.15" customHeight="1">
      <c r="A171" s="35"/>
      <c r="B171" s="186"/>
      <c r="C171" s="187" t="s">
        <v>297</v>
      </c>
      <c r="D171" s="187" t="s">
        <v>150</v>
      </c>
      <c r="E171" s="188" t="s">
        <v>1493</v>
      </c>
      <c r="F171" s="189" t="s">
        <v>1494</v>
      </c>
      <c r="G171" s="190" t="s">
        <v>153</v>
      </c>
      <c r="H171" s="191">
        <v>4</v>
      </c>
      <c r="I171" s="192"/>
      <c r="J171" s="193">
        <f>ROUND(I171*H171,2)</f>
        <v>0</v>
      </c>
      <c r="K171" s="194"/>
      <c r="L171" s="36"/>
      <c r="M171" s="195" t="s">
        <v>1</v>
      </c>
      <c r="N171" s="196" t="s">
        <v>42</v>
      </c>
      <c r="O171" s="79"/>
      <c r="P171" s="197">
        <f>O171*H171</f>
        <v>0</v>
      </c>
      <c r="Q171" s="197">
        <v>0</v>
      </c>
      <c r="R171" s="197">
        <f>Q171*H171</f>
        <v>0</v>
      </c>
      <c r="S171" s="197">
        <v>0</v>
      </c>
      <c r="T171" s="198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9" t="s">
        <v>268</v>
      </c>
      <c r="AT171" s="199" t="s">
        <v>150</v>
      </c>
      <c r="AU171" s="199" t="s">
        <v>89</v>
      </c>
      <c r="AY171" s="16" t="s">
        <v>148</v>
      </c>
      <c r="BE171" s="200">
        <f>IF(N171="základná",J171,0)</f>
        <v>0</v>
      </c>
      <c r="BF171" s="200">
        <f>IF(N171="znížená",J171,0)</f>
        <v>0</v>
      </c>
      <c r="BG171" s="200">
        <f>IF(N171="zákl. prenesená",J171,0)</f>
        <v>0</v>
      </c>
      <c r="BH171" s="200">
        <f>IF(N171="zníž. prenesená",J171,0)</f>
        <v>0</v>
      </c>
      <c r="BI171" s="200">
        <f>IF(N171="nulová",J171,0)</f>
        <v>0</v>
      </c>
      <c r="BJ171" s="16" t="s">
        <v>89</v>
      </c>
      <c r="BK171" s="200">
        <f>ROUND(I171*H171,2)</f>
        <v>0</v>
      </c>
      <c r="BL171" s="16" t="s">
        <v>268</v>
      </c>
      <c r="BM171" s="199" t="s">
        <v>1495</v>
      </c>
    </row>
    <row r="172" s="2" customFormat="1" ht="21.75" customHeight="1">
      <c r="A172" s="35"/>
      <c r="B172" s="186"/>
      <c r="C172" s="201" t="s">
        <v>230</v>
      </c>
      <c r="D172" s="201" t="s">
        <v>155</v>
      </c>
      <c r="E172" s="202" t="s">
        <v>1496</v>
      </c>
      <c r="F172" s="203" t="s">
        <v>1497</v>
      </c>
      <c r="G172" s="204" t="s">
        <v>153</v>
      </c>
      <c r="H172" s="205">
        <v>4</v>
      </c>
      <c r="I172" s="206"/>
      <c r="J172" s="207">
        <f>ROUND(I172*H172,2)</f>
        <v>0</v>
      </c>
      <c r="K172" s="208"/>
      <c r="L172" s="209"/>
      <c r="M172" s="210" t="s">
        <v>1</v>
      </c>
      <c r="N172" s="211" t="s">
        <v>42</v>
      </c>
      <c r="O172" s="79"/>
      <c r="P172" s="197">
        <f>O172*H172</f>
        <v>0</v>
      </c>
      <c r="Q172" s="197">
        <v>0.00012</v>
      </c>
      <c r="R172" s="197">
        <f>Q172*H172</f>
        <v>0.00048000000000000001</v>
      </c>
      <c r="S172" s="197">
        <v>0</v>
      </c>
      <c r="T172" s="198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9" t="s">
        <v>384</v>
      </c>
      <c r="AT172" s="199" t="s">
        <v>155</v>
      </c>
      <c r="AU172" s="199" t="s">
        <v>89</v>
      </c>
      <c r="AY172" s="16" t="s">
        <v>148</v>
      </c>
      <c r="BE172" s="200">
        <f>IF(N172="základná",J172,0)</f>
        <v>0</v>
      </c>
      <c r="BF172" s="200">
        <f>IF(N172="znížená",J172,0)</f>
        <v>0</v>
      </c>
      <c r="BG172" s="200">
        <f>IF(N172="zákl. prenesená",J172,0)</f>
        <v>0</v>
      </c>
      <c r="BH172" s="200">
        <f>IF(N172="zníž. prenesená",J172,0)</f>
        <v>0</v>
      </c>
      <c r="BI172" s="200">
        <f>IF(N172="nulová",J172,0)</f>
        <v>0</v>
      </c>
      <c r="BJ172" s="16" t="s">
        <v>89</v>
      </c>
      <c r="BK172" s="200">
        <f>ROUND(I172*H172,2)</f>
        <v>0</v>
      </c>
      <c r="BL172" s="16" t="s">
        <v>384</v>
      </c>
      <c r="BM172" s="199" t="s">
        <v>1498</v>
      </c>
    </row>
    <row r="173" s="2" customFormat="1" ht="24.15" customHeight="1">
      <c r="A173" s="35"/>
      <c r="B173" s="186"/>
      <c r="C173" s="187" t="s">
        <v>304</v>
      </c>
      <c r="D173" s="187" t="s">
        <v>150</v>
      </c>
      <c r="E173" s="188" t="s">
        <v>1499</v>
      </c>
      <c r="F173" s="189" t="s">
        <v>1500</v>
      </c>
      <c r="G173" s="190" t="s">
        <v>153</v>
      </c>
      <c r="H173" s="191">
        <v>1</v>
      </c>
      <c r="I173" s="192"/>
      <c r="J173" s="193">
        <f>ROUND(I173*H173,2)</f>
        <v>0</v>
      </c>
      <c r="K173" s="194"/>
      <c r="L173" s="36"/>
      <c r="M173" s="195" t="s">
        <v>1</v>
      </c>
      <c r="N173" s="196" t="s">
        <v>42</v>
      </c>
      <c r="O173" s="79"/>
      <c r="P173" s="197">
        <f>O173*H173</f>
        <v>0</v>
      </c>
      <c r="Q173" s="197">
        <v>0</v>
      </c>
      <c r="R173" s="197">
        <f>Q173*H173</f>
        <v>0</v>
      </c>
      <c r="S173" s="197">
        <v>0</v>
      </c>
      <c r="T173" s="198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9" t="s">
        <v>268</v>
      </c>
      <c r="AT173" s="199" t="s">
        <v>150</v>
      </c>
      <c r="AU173" s="199" t="s">
        <v>89</v>
      </c>
      <c r="AY173" s="16" t="s">
        <v>148</v>
      </c>
      <c r="BE173" s="200">
        <f>IF(N173="základná",J173,0)</f>
        <v>0</v>
      </c>
      <c r="BF173" s="200">
        <f>IF(N173="znížená",J173,0)</f>
        <v>0</v>
      </c>
      <c r="BG173" s="200">
        <f>IF(N173="zákl. prenesená",J173,0)</f>
        <v>0</v>
      </c>
      <c r="BH173" s="200">
        <f>IF(N173="zníž. prenesená",J173,0)</f>
        <v>0</v>
      </c>
      <c r="BI173" s="200">
        <f>IF(N173="nulová",J173,0)</f>
        <v>0</v>
      </c>
      <c r="BJ173" s="16" t="s">
        <v>89</v>
      </c>
      <c r="BK173" s="200">
        <f>ROUND(I173*H173,2)</f>
        <v>0</v>
      </c>
      <c r="BL173" s="16" t="s">
        <v>268</v>
      </c>
      <c r="BM173" s="199" t="s">
        <v>1501</v>
      </c>
    </row>
    <row r="174" s="2" customFormat="1" ht="16.5" customHeight="1">
      <c r="A174" s="35"/>
      <c r="B174" s="186"/>
      <c r="C174" s="201" t="s">
        <v>233</v>
      </c>
      <c r="D174" s="201" t="s">
        <v>155</v>
      </c>
      <c r="E174" s="202" t="s">
        <v>1502</v>
      </c>
      <c r="F174" s="203" t="s">
        <v>1503</v>
      </c>
      <c r="G174" s="204" t="s">
        <v>153</v>
      </c>
      <c r="H174" s="205">
        <v>1</v>
      </c>
      <c r="I174" s="206"/>
      <c r="J174" s="207">
        <f>ROUND(I174*H174,2)</f>
        <v>0</v>
      </c>
      <c r="K174" s="208"/>
      <c r="L174" s="209"/>
      <c r="M174" s="210" t="s">
        <v>1</v>
      </c>
      <c r="N174" s="211" t="s">
        <v>42</v>
      </c>
      <c r="O174" s="79"/>
      <c r="P174" s="197">
        <f>O174*H174</f>
        <v>0</v>
      </c>
      <c r="Q174" s="197">
        <v>8.0000000000000007E-05</v>
      </c>
      <c r="R174" s="197">
        <f>Q174*H174</f>
        <v>8.0000000000000007E-05</v>
      </c>
      <c r="S174" s="197">
        <v>0</v>
      </c>
      <c r="T174" s="198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9" t="s">
        <v>384</v>
      </c>
      <c r="AT174" s="199" t="s">
        <v>155</v>
      </c>
      <c r="AU174" s="199" t="s">
        <v>89</v>
      </c>
      <c r="AY174" s="16" t="s">
        <v>148</v>
      </c>
      <c r="BE174" s="200">
        <f>IF(N174="základná",J174,0)</f>
        <v>0</v>
      </c>
      <c r="BF174" s="200">
        <f>IF(N174="znížená",J174,0)</f>
        <v>0</v>
      </c>
      <c r="BG174" s="200">
        <f>IF(N174="zákl. prenesená",J174,0)</f>
        <v>0</v>
      </c>
      <c r="BH174" s="200">
        <f>IF(N174="zníž. prenesená",J174,0)</f>
        <v>0</v>
      </c>
      <c r="BI174" s="200">
        <f>IF(N174="nulová",J174,0)</f>
        <v>0</v>
      </c>
      <c r="BJ174" s="16" t="s">
        <v>89</v>
      </c>
      <c r="BK174" s="200">
        <f>ROUND(I174*H174,2)</f>
        <v>0</v>
      </c>
      <c r="BL174" s="16" t="s">
        <v>384</v>
      </c>
      <c r="BM174" s="199" t="s">
        <v>1504</v>
      </c>
    </row>
    <row r="175" s="2" customFormat="1" ht="16.5" customHeight="1">
      <c r="A175" s="35"/>
      <c r="B175" s="186"/>
      <c r="C175" s="201" t="s">
        <v>313</v>
      </c>
      <c r="D175" s="201" t="s">
        <v>155</v>
      </c>
      <c r="E175" s="202" t="s">
        <v>1505</v>
      </c>
      <c r="F175" s="203" t="s">
        <v>1506</v>
      </c>
      <c r="G175" s="204" t="s">
        <v>153</v>
      </c>
      <c r="H175" s="205">
        <v>1</v>
      </c>
      <c r="I175" s="206"/>
      <c r="J175" s="207">
        <f>ROUND(I175*H175,2)</f>
        <v>0</v>
      </c>
      <c r="K175" s="208"/>
      <c r="L175" s="209"/>
      <c r="M175" s="210" t="s">
        <v>1</v>
      </c>
      <c r="N175" s="211" t="s">
        <v>42</v>
      </c>
      <c r="O175" s="79"/>
      <c r="P175" s="197">
        <f>O175*H175</f>
        <v>0</v>
      </c>
      <c r="Q175" s="197">
        <v>2.0000000000000002E-05</v>
      </c>
      <c r="R175" s="197">
        <f>Q175*H175</f>
        <v>2.0000000000000002E-05</v>
      </c>
      <c r="S175" s="197">
        <v>0</v>
      </c>
      <c r="T175" s="198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9" t="s">
        <v>384</v>
      </c>
      <c r="AT175" s="199" t="s">
        <v>155</v>
      </c>
      <c r="AU175" s="199" t="s">
        <v>89</v>
      </c>
      <c r="AY175" s="16" t="s">
        <v>148</v>
      </c>
      <c r="BE175" s="200">
        <f>IF(N175="základná",J175,0)</f>
        <v>0</v>
      </c>
      <c r="BF175" s="200">
        <f>IF(N175="znížená",J175,0)</f>
        <v>0</v>
      </c>
      <c r="BG175" s="200">
        <f>IF(N175="zákl. prenesená",J175,0)</f>
        <v>0</v>
      </c>
      <c r="BH175" s="200">
        <f>IF(N175="zníž. prenesená",J175,0)</f>
        <v>0</v>
      </c>
      <c r="BI175" s="200">
        <f>IF(N175="nulová",J175,0)</f>
        <v>0</v>
      </c>
      <c r="BJ175" s="16" t="s">
        <v>89</v>
      </c>
      <c r="BK175" s="200">
        <f>ROUND(I175*H175,2)</f>
        <v>0</v>
      </c>
      <c r="BL175" s="16" t="s">
        <v>384</v>
      </c>
      <c r="BM175" s="199" t="s">
        <v>1507</v>
      </c>
    </row>
    <row r="176" s="2" customFormat="1" ht="16.5" customHeight="1">
      <c r="A176" s="35"/>
      <c r="B176" s="186"/>
      <c r="C176" s="201" t="s">
        <v>237</v>
      </c>
      <c r="D176" s="201" t="s">
        <v>155</v>
      </c>
      <c r="E176" s="202" t="s">
        <v>1508</v>
      </c>
      <c r="F176" s="203" t="s">
        <v>1509</v>
      </c>
      <c r="G176" s="204" t="s">
        <v>153</v>
      </c>
      <c r="H176" s="205">
        <v>1</v>
      </c>
      <c r="I176" s="206"/>
      <c r="J176" s="207">
        <f>ROUND(I176*H176,2)</f>
        <v>0</v>
      </c>
      <c r="K176" s="208"/>
      <c r="L176" s="209"/>
      <c r="M176" s="210" t="s">
        <v>1</v>
      </c>
      <c r="N176" s="211" t="s">
        <v>42</v>
      </c>
      <c r="O176" s="79"/>
      <c r="P176" s="197">
        <f>O176*H176</f>
        <v>0</v>
      </c>
      <c r="Q176" s="197">
        <v>1.0000000000000001E-05</v>
      </c>
      <c r="R176" s="197">
        <f>Q176*H176</f>
        <v>1.0000000000000001E-05</v>
      </c>
      <c r="S176" s="197">
        <v>0</v>
      </c>
      <c r="T176" s="198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9" t="s">
        <v>384</v>
      </c>
      <c r="AT176" s="199" t="s">
        <v>155</v>
      </c>
      <c r="AU176" s="199" t="s">
        <v>89</v>
      </c>
      <c r="AY176" s="16" t="s">
        <v>148</v>
      </c>
      <c r="BE176" s="200">
        <f>IF(N176="základná",J176,0)</f>
        <v>0</v>
      </c>
      <c r="BF176" s="200">
        <f>IF(N176="znížená",J176,0)</f>
        <v>0</v>
      </c>
      <c r="BG176" s="200">
        <f>IF(N176="zákl. prenesená",J176,0)</f>
        <v>0</v>
      </c>
      <c r="BH176" s="200">
        <f>IF(N176="zníž. prenesená",J176,0)</f>
        <v>0</v>
      </c>
      <c r="BI176" s="200">
        <f>IF(N176="nulová",J176,0)</f>
        <v>0</v>
      </c>
      <c r="BJ176" s="16" t="s">
        <v>89</v>
      </c>
      <c r="BK176" s="200">
        <f>ROUND(I176*H176,2)</f>
        <v>0</v>
      </c>
      <c r="BL176" s="16" t="s">
        <v>384</v>
      </c>
      <c r="BM176" s="199" t="s">
        <v>1510</v>
      </c>
    </row>
    <row r="177" s="2" customFormat="1" ht="24.15" customHeight="1">
      <c r="A177" s="35"/>
      <c r="B177" s="186"/>
      <c r="C177" s="187" t="s">
        <v>320</v>
      </c>
      <c r="D177" s="187" t="s">
        <v>150</v>
      </c>
      <c r="E177" s="188" t="s">
        <v>1511</v>
      </c>
      <c r="F177" s="189" t="s">
        <v>1512</v>
      </c>
      <c r="G177" s="190" t="s">
        <v>153</v>
      </c>
      <c r="H177" s="191">
        <v>3</v>
      </c>
      <c r="I177" s="192"/>
      <c r="J177" s="193">
        <f>ROUND(I177*H177,2)</f>
        <v>0</v>
      </c>
      <c r="K177" s="194"/>
      <c r="L177" s="36"/>
      <c r="M177" s="195" t="s">
        <v>1</v>
      </c>
      <c r="N177" s="196" t="s">
        <v>42</v>
      </c>
      <c r="O177" s="79"/>
      <c r="P177" s="197">
        <f>O177*H177</f>
        <v>0</v>
      </c>
      <c r="Q177" s="197">
        <v>0</v>
      </c>
      <c r="R177" s="197">
        <f>Q177*H177</f>
        <v>0</v>
      </c>
      <c r="S177" s="197">
        <v>0</v>
      </c>
      <c r="T177" s="198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9" t="s">
        <v>268</v>
      </c>
      <c r="AT177" s="199" t="s">
        <v>150</v>
      </c>
      <c r="AU177" s="199" t="s">
        <v>89</v>
      </c>
      <c r="AY177" s="16" t="s">
        <v>148</v>
      </c>
      <c r="BE177" s="200">
        <f>IF(N177="základná",J177,0)</f>
        <v>0</v>
      </c>
      <c r="BF177" s="200">
        <f>IF(N177="znížená",J177,0)</f>
        <v>0</v>
      </c>
      <c r="BG177" s="200">
        <f>IF(N177="zákl. prenesená",J177,0)</f>
        <v>0</v>
      </c>
      <c r="BH177" s="200">
        <f>IF(N177="zníž. prenesená",J177,0)</f>
        <v>0</v>
      </c>
      <c r="BI177" s="200">
        <f>IF(N177="nulová",J177,0)</f>
        <v>0</v>
      </c>
      <c r="BJ177" s="16" t="s">
        <v>89</v>
      </c>
      <c r="BK177" s="200">
        <f>ROUND(I177*H177,2)</f>
        <v>0</v>
      </c>
      <c r="BL177" s="16" t="s">
        <v>268</v>
      </c>
      <c r="BM177" s="199" t="s">
        <v>1513</v>
      </c>
    </row>
    <row r="178" s="2" customFormat="1" ht="21.75" customHeight="1">
      <c r="A178" s="35"/>
      <c r="B178" s="186"/>
      <c r="C178" s="201" t="s">
        <v>240</v>
      </c>
      <c r="D178" s="201" t="s">
        <v>155</v>
      </c>
      <c r="E178" s="202" t="s">
        <v>1514</v>
      </c>
      <c r="F178" s="203" t="s">
        <v>1515</v>
      </c>
      <c r="G178" s="204" t="s">
        <v>153</v>
      </c>
      <c r="H178" s="205">
        <v>3</v>
      </c>
      <c r="I178" s="206"/>
      <c r="J178" s="207">
        <f>ROUND(I178*H178,2)</f>
        <v>0</v>
      </c>
      <c r="K178" s="208"/>
      <c r="L178" s="209"/>
      <c r="M178" s="210" t="s">
        <v>1</v>
      </c>
      <c r="N178" s="211" t="s">
        <v>42</v>
      </c>
      <c r="O178" s="79"/>
      <c r="P178" s="197">
        <f>O178*H178</f>
        <v>0</v>
      </c>
      <c r="Q178" s="197">
        <v>6.9999999999999994E-05</v>
      </c>
      <c r="R178" s="197">
        <f>Q178*H178</f>
        <v>0.00020999999999999998</v>
      </c>
      <c r="S178" s="197">
        <v>0</v>
      </c>
      <c r="T178" s="198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9" t="s">
        <v>384</v>
      </c>
      <c r="AT178" s="199" t="s">
        <v>155</v>
      </c>
      <c r="AU178" s="199" t="s">
        <v>89</v>
      </c>
      <c r="AY178" s="16" t="s">
        <v>148</v>
      </c>
      <c r="BE178" s="200">
        <f>IF(N178="základná",J178,0)</f>
        <v>0</v>
      </c>
      <c r="BF178" s="200">
        <f>IF(N178="znížená",J178,0)</f>
        <v>0</v>
      </c>
      <c r="BG178" s="200">
        <f>IF(N178="zákl. prenesená",J178,0)</f>
        <v>0</v>
      </c>
      <c r="BH178" s="200">
        <f>IF(N178="zníž. prenesená",J178,0)</f>
        <v>0</v>
      </c>
      <c r="BI178" s="200">
        <f>IF(N178="nulová",J178,0)</f>
        <v>0</v>
      </c>
      <c r="BJ178" s="16" t="s">
        <v>89</v>
      </c>
      <c r="BK178" s="200">
        <f>ROUND(I178*H178,2)</f>
        <v>0</v>
      </c>
      <c r="BL178" s="16" t="s">
        <v>384</v>
      </c>
      <c r="BM178" s="199" t="s">
        <v>1516</v>
      </c>
    </row>
    <row r="179" s="2" customFormat="1" ht="16.5" customHeight="1">
      <c r="A179" s="35"/>
      <c r="B179" s="186"/>
      <c r="C179" s="201" t="s">
        <v>327</v>
      </c>
      <c r="D179" s="201" t="s">
        <v>155</v>
      </c>
      <c r="E179" s="202" t="s">
        <v>1505</v>
      </c>
      <c r="F179" s="203" t="s">
        <v>1506</v>
      </c>
      <c r="G179" s="204" t="s">
        <v>153</v>
      </c>
      <c r="H179" s="205">
        <v>2</v>
      </c>
      <c r="I179" s="206"/>
      <c r="J179" s="207">
        <f>ROUND(I179*H179,2)</f>
        <v>0</v>
      </c>
      <c r="K179" s="208"/>
      <c r="L179" s="209"/>
      <c r="M179" s="210" t="s">
        <v>1</v>
      </c>
      <c r="N179" s="211" t="s">
        <v>42</v>
      </c>
      <c r="O179" s="79"/>
      <c r="P179" s="197">
        <f>O179*H179</f>
        <v>0</v>
      </c>
      <c r="Q179" s="197">
        <v>2.0000000000000002E-05</v>
      </c>
      <c r="R179" s="197">
        <f>Q179*H179</f>
        <v>4.0000000000000003E-05</v>
      </c>
      <c r="S179" s="197">
        <v>0</v>
      </c>
      <c r="T179" s="198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9" t="s">
        <v>384</v>
      </c>
      <c r="AT179" s="199" t="s">
        <v>155</v>
      </c>
      <c r="AU179" s="199" t="s">
        <v>89</v>
      </c>
      <c r="AY179" s="16" t="s">
        <v>148</v>
      </c>
      <c r="BE179" s="200">
        <f>IF(N179="základná",J179,0)</f>
        <v>0</v>
      </c>
      <c r="BF179" s="200">
        <f>IF(N179="znížená",J179,0)</f>
        <v>0</v>
      </c>
      <c r="BG179" s="200">
        <f>IF(N179="zákl. prenesená",J179,0)</f>
        <v>0</v>
      </c>
      <c r="BH179" s="200">
        <f>IF(N179="zníž. prenesená",J179,0)</f>
        <v>0</v>
      </c>
      <c r="BI179" s="200">
        <f>IF(N179="nulová",J179,0)</f>
        <v>0</v>
      </c>
      <c r="BJ179" s="16" t="s">
        <v>89</v>
      </c>
      <c r="BK179" s="200">
        <f>ROUND(I179*H179,2)</f>
        <v>0</v>
      </c>
      <c r="BL179" s="16" t="s">
        <v>384</v>
      </c>
      <c r="BM179" s="199" t="s">
        <v>1517</v>
      </c>
    </row>
    <row r="180" s="2" customFormat="1" ht="16.5" customHeight="1">
      <c r="A180" s="35"/>
      <c r="B180" s="186"/>
      <c r="C180" s="201" t="s">
        <v>244</v>
      </c>
      <c r="D180" s="201" t="s">
        <v>155</v>
      </c>
      <c r="E180" s="202" t="s">
        <v>1518</v>
      </c>
      <c r="F180" s="203" t="s">
        <v>1519</v>
      </c>
      <c r="G180" s="204" t="s">
        <v>153</v>
      </c>
      <c r="H180" s="205">
        <v>3</v>
      </c>
      <c r="I180" s="206"/>
      <c r="J180" s="207">
        <f>ROUND(I180*H180,2)</f>
        <v>0</v>
      </c>
      <c r="K180" s="208"/>
      <c r="L180" s="209"/>
      <c r="M180" s="210" t="s">
        <v>1</v>
      </c>
      <c r="N180" s="211" t="s">
        <v>42</v>
      </c>
      <c r="O180" s="79"/>
      <c r="P180" s="197">
        <f>O180*H180</f>
        <v>0</v>
      </c>
      <c r="Q180" s="197">
        <v>3.0000000000000001E-05</v>
      </c>
      <c r="R180" s="197">
        <f>Q180*H180</f>
        <v>9.0000000000000006E-05</v>
      </c>
      <c r="S180" s="197">
        <v>0</v>
      </c>
      <c r="T180" s="198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9" t="s">
        <v>384</v>
      </c>
      <c r="AT180" s="199" t="s">
        <v>155</v>
      </c>
      <c r="AU180" s="199" t="s">
        <v>89</v>
      </c>
      <c r="AY180" s="16" t="s">
        <v>148</v>
      </c>
      <c r="BE180" s="200">
        <f>IF(N180="základná",J180,0)</f>
        <v>0</v>
      </c>
      <c r="BF180" s="200">
        <f>IF(N180="znížená",J180,0)</f>
        <v>0</v>
      </c>
      <c r="BG180" s="200">
        <f>IF(N180="zákl. prenesená",J180,0)</f>
        <v>0</v>
      </c>
      <c r="BH180" s="200">
        <f>IF(N180="zníž. prenesená",J180,0)</f>
        <v>0</v>
      </c>
      <c r="BI180" s="200">
        <f>IF(N180="nulová",J180,0)</f>
        <v>0</v>
      </c>
      <c r="BJ180" s="16" t="s">
        <v>89</v>
      </c>
      <c r="BK180" s="200">
        <f>ROUND(I180*H180,2)</f>
        <v>0</v>
      </c>
      <c r="BL180" s="16" t="s">
        <v>384</v>
      </c>
      <c r="BM180" s="199" t="s">
        <v>1520</v>
      </c>
    </row>
    <row r="181" s="2" customFormat="1" ht="24.15" customHeight="1">
      <c r="A181" s="35"/>
      <c r="B181" s="186"/>
      <c r="C181" s="187" t="s">
        <v>334</v>
      </c>
      <c r="D181" s="187" t="s">
        <v>150</v>
      </c>
      <c r="E181" s="188" t="s">
        <v>1521</v>
      </c>
      <c r="F181" s="189" t="s">
        <v>1522</v>
      </c>
      <c r="G181" s="190" t="s">
        <v>153</v>
      </c>
      <c r="H181" s="191">
        <v>1</v>
      </c>
      <c r="I181" s="192"/>
      <c r="J181" s="193">
        <f>ROUND(I181*H181,2)</f>
        <v>0</v>
      </c>
      <c r="K181" s="194"/>
      <c r="L181" s="36"/>
      <c r="M181" s="195" t="s">
        <v>1</v>
      </c>
      <c r="N181" s="196" t="s">
        <v>42</v>
      </c>
      <c r="O181" s="79"/>
      <c r="P181" s="197">
        <f>O181*H181</f>
        <v>0</v>
      </c>
      <c r="Q181" s="197">
        <v>0</v>
      </c>
      <c r="R181" s="197">
        <f>Q181*H181</f>
        <v>0</v>
      </c>
      <c r="S181" s="197">
        <v>0</v>
      </c>
      <c r="T181" s="198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9" t="s">
        <v>268</v>
      </c>
      <c r="AT181" s="199" t="s">
        <v>150</v>
      </c>
      <c r="AU181" s="199" t="s">
        <v>89</v>
      </c>
      <c r="AY181" s="16" t="s">
        <v>148</v>
      </c>
      <c r="BE181" s="200">
        <f>IF(N181="základná",J181,0)</f>
        <v>0</v>
      </c>
      <c r="BF181" s="200">
        <f>IF(N181="znížená",J181,0)</f>
        <v>0</v>
      </c>
      <c r="BG181" s="200">
        <f>IF(N181="zákl. prenesená",J181,0)</f>
        <v>0</v>
      </c>
      <c r="BH181" s="200">
        <f>IF(N181="zníž. prenesená",J181,0)</f>
        <v>0</v>
      </c>
      <c r="BI181" s="200">
        <f>IF(N181="nulová",J181,0)</f>
        <v>0</v>
      </c>
      <c r="BJ181" s="16" t="s">
        <v>89</v>
      </c>
      <c r="BK181" s="200">
        <f>ROUND(I181*H181,2)</f>
        <v>0</v>
      </c>
      <c r="BL181" s="16" t="s">
        <v>268</v>
      </c>
      <c r="BM181" s="199" t="s">
        <v>1523</v>
      </c>
    </row>
    <row r="182" s="2" customFormat="1" ht="24.15" customHeight="1">
      <c r="A182" s="35"/>
      <c r="B182" s="186"/>
      <c r="C182" s="201" t="s">
        <v>247</v>
      </c>
      <c r="D182" s="201" t="s">
        <v>155</v>
      </c>
      <c r="E182" s="202" t="s">
        <v>1524</v>
      </c>
      <c r="F182" s="203" t="s">
        <v>1525</v>
      </c>
      <c r="G182" s="204" t="s">
        <v>153</v>
      </c>
      <c r="H182" s="205">
        <v>1</v>
      </c>
      <c r="I182" s="206"/>
      <c r="J182" s="207">
        <f>ROUND(I182*H182,2)</f>
        <v>0</v>
      </c>
      <c r="K182" s="208"/>
      <c r="L182" s="209"/>
      <c r="M182" s="210" t="s">
        <v>1</v>
      </c>
      <c r="N182" s="211" t="s">
        <v>42</v>
      </c>
      <c r="O182" s="79"/>
      <c r="P182" s="197">
        <f>O182*H182</f>
        <v>0</v>
      </c>
      <c r="Q182" s="197">
        <v>0.00012</v>
      </c>
      <c r="R182" s="197">
        <f>Q182*H182</f>
        <v>0.00012</v>
      </c>
      <c r="S182" s="197">
        <v>0</v>
      </c>
      <c r="T182" s="198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9" t="s">
        <v>384</v>
      </c>
      <c r="AT182" s="199" t="s">
        <v>155</v>
      </c>
      <c r="AU182" s="199" t="s">
        <v>89</v>
      </c>
      <c r="AY182" s="16" t="s">
        <v>148</v>
      </c>
      <c r="BE182" s="200">
        <f>IF(N182="základná",J182,0)</f>
        <v>0</v>
      </c>
      <c r="BF182" s="200">
        <f>IF(N182="znížená",J182,0)</f>
        <v>0</v>
      </c>
      <c r="BG182" s="200">
        <f>IF(N182="zákl. prenesená",J182,0)</f>
        <v>0</v>
      </c>
      <c r="BH182" s="200">
        <f>IF(N182="zníž. prenesená",J182,0)</f>
        <v>0</v>
      </c>
      <c r="BI182" s="200">
        <f>IF(N182="nulová",J182,0)</f>
        <v>0</v>
      </c>
      <c r="BJ182" s="16" t="s">
        <v>89</v>
      </c>
      <c r="BK182" s="200">
        <f>ROUND(I182*H182,2)</f>
        <v>0</v>
      </c>
      <c r="BL182" s="16" t="s">
        <v>384</v>
      </c>
      <c r="BM182" s="199" t="s">
        <v>1526</v>
      </c>
    </row>
    <row r="183" s="2" customFormat="1" ht="16.5" customHeight="1">
      <c r="A183" s="35"/>
      <c r="B183" s="186"/>
      <c r="C183" s="201" t="s">
        <v>341</v>
      </c>
      <c r="D183" s="201" t="s">
        <v>155</v>
      </c>
      <c r="E183" s="202" t="s">
        <v>1505</v>
      </c>
      <c r="F183" s="203" t="s">
        <v>1506</v>
      </c>
      <c r="G183" s="204" t="s">
        <v>153</v>
      </c>
      <c r="H183" s="205">
        <v>1</v>
      </c>
      <c r="I183" s="206"/>
      <c r="J183" s="207">
        <f>ROUND(I183*H183,2)</f>
        <v>0</v>
      </c>
      <c r="K183" s="208"/>
      <c r="L183" s="209"/>
      <c r="M183" s="210" t="s">
        <v>1</v>
      </c>
      <c r="N183" s="211" t="s">
        <v>42</v>
      </c>
      <c r="O183" s="79"/>
      <c r="P183" s="197">
        <f>O183*H183</f>
        <v>0</v>
      </c>
      <c r="Q183" s="197">
        <v>2.0000000000000002E-05</v>
      </c>
      <c r="R183" s="197">
        <f>Q183*H183</f>
        <v>2.0000000000000002E-05</v>
      </c>
      <c r="S183" s="197">
        <v>0</v>
      </c>
      <c r="T183" s="198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9" t="s">
        <v>384</v>
      </c>
      <c r="AT183" s="199" t="s">
        <v>155</v>
      </c>
      <c r="AU183" s="199" t="s">
        <v>89</v>
      </c>
      <c r="AY183" s="16" t="s">
        <v>148</v>
      </c>
      <c r="BE183" s="200">
        <f>IF(N183="základná",J183,0)</f>
        <v>0</v>
      </c>
      <c r="BF183" s="200">
        <f>IF(N183="znížená",J183,0)</f>
        <v>0</v>
      </c>
      <c r="BG183" s="200">
        <f>IF(N183="zákl. prenesená",J183,0)</f>
        <v>0</v>
      </c>
      <c r="BH183" s="200">
        <f>IF(N183="zníž. prenesená",J183,0)</f>
        <v>0</v>
      </c>
      <c r="BI183" s="200">
        <f>IF(N183="nulová",J183,0)</f>
        <v>0</v>
      </c>
      <c r="BJ183" s="16" t="s">
        <v>89</v>
      </c>
      <c r="BK183" s="200">
        <f>ROUND(I183*H183,2)</f>
        <v>0</v>
      </c>
      <c r="BL183" s="16" t="s">
        <v>384</v>
      </c>
      <c r="BM183" s="199" t="s">
        <v>1527</v>
      </c>
    </row>
    <row r="184" s="2" customFormat="1" ht="16.5" customHeight="1">
      <c r="A184" s="35"/>
      <c r="B184" s="186"/>
      <c r="C184" s="201" t="s">
        <v>251</v>
      </c>
      <c r="D184" s="201" t="s">
        <v>155</v>
      </c>
      <c r="E184" s="202" t="s">
        <v>1518</v>
      </c>
      <c r="F184" s="203" t="s">
        <v>1519</v>
      </c>
      <c r="G184" s="204" t="s">
        <v>153</v>
      </c>
      <c r="H184" s="205">
        <v>1</v>
      </c>
      <c r="I184" s="206"/>
      <c r="J184" s="207">
        <f>ROUND(I184*H184,2)</f>
        <v>0</v>
      </c>
      <c r="K184" s="208"/>
      <c r="L184" s="209"/>
      <c r="M184" s="210" t="s">
        <v>1</v>
      </c>
      <c r="N184" s="211" t="s">
        <v>42</v>
      </c>
      <c r="O184" s="79"/>
      <c r="P184" s="197">
        <f>O184*H184</f>
        <v>0</v>
      </c>
      <c r="Q184" s="197">
        <v>3.0000000000000001E-05</v>
      </c>
      <c r="R184" s="197">
        <f>Q184*H184</f>
        <v>3.0000000000000001E-05</v>
      </c>
      <c r="S184" s="197">
        <v>0</v>
      </c>
      <c r="T184" s="198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9" t="s">
        <v>384</v>
      </c>
      <c r="AT184" s="199" t="s">
        <v>155</v>
      </c>
      <c r="AU184" s="199" t="s">
        <v>89</v>
      </c>
      <c r="AY184" s="16" t="s">
        <v>148</v>
      </c>
      <c r="BE184" s="200">
        <f>IF(N184="základná",J184,0)</f>
        <v>0</v>
      </c>
      <c r="BF184" s="200">
        <f>IF(N184="znížená",J184,0)</f>
        <v>0</v>
      </c>
      <c r="BG184" s="200">
        <f>IF(N184="zákl. prenesená",J184,0)</f>
        <v>0</v>
      </c>
      <c r="BH184" s="200">
        <f>IF(N184="zníž. prenesená",J184,0)</f>
        <v>0</v>
      </c>
      <c r="BI184" s="200">
        <f>IF(N184="nulová",J184,0)</f>
        <v>0</v>
      </c>
      <c r="BJ184" s="16" t="s">
        <v>89</v>
      </c>
      <c r="BK184" s="200">
        <f>ROUND(I184*H184,2)</f>
        <v>0</v>
      </c>
      <c r="BL184" s="16" t="s">
        <v>384</v>
      </c>
      <c r="BM184" s="199" t="s">
        <v>1528</v>
      </c>
    </row>
    <row r="185" s="2" customFormat="1" ht="24.15" customHeight="1">
      <c r="A185" s="35"/>
      <c r="B185" s="186"/>
      <c r="C185" s="187" t="s">
        <v>348</v>
      </c>
      <c r="D185" s="187" t="s">
        <v>150</v>
      </c>
      <c r="E185" s="188" t="s">
        <v>1529</v>
      </c>
      <c r="F185" s="189" t="s">
        <v>1530</v>
      </c>
      <c r="G185" s="190" t="s">
        <v>153</v>
      </c>
      <c r="H185" s="191">
        <v>10</v>
      </c>
      <c r="I185" s="192"/>
      <c r="J185" s="193">
        <f>ROUND(I185*H185,2)</f>
        <v>0</v>
      </c>
      <c r="K185" s="194"/>
      <c r="L185" s="36"/>
      <c r="M185" s="195" t="s">
        <v>1</v>
      </c>
      <c r="N185" s="196" t="s">
        <v>42</v>
      </c>
      <c r="O185" s="79"/>
      <c r="P185" s="197">
        <f>O185*H185</f>
        <v>0</v>
      </c>
      <c r="Q185" s="197">
        <v>0</v>
      </c>
      <c r="R185" s="197">
        <f>Q185*H185</f>
        <v>0</v>
      </c>
      <c r="S185" s="197">
        <v>0</v>
      </c>
      <c r="T185" s="198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9" t="s">
        <v>268</v>
      </c>
      <c r="AT185" s="199" t="s">
        <v>150</v>
      </c>
      <c r="AU185" s="199" t="s">
        <v>89</v>
      </c>
      <c r="AY185" s="16" t="s">
        <v>148</v>
      </c>
      <c r="BE185" s="200">
        <f>IF(N185="základná",J185,0)</f>
        <v>0</v>
      </c>
      <c r="BF185" s="200">
        <f>IF(N185="znížená",J185,0)</f>
        <v>0</v>
      </c>
      <c r="BG185" s="200">
        <f>IF(N185="zákl. prenesená",J185,0)</f>
        <v>0</v>
      </c>
      <c r="BH185" s="200">
        <f>IF(N185="zníž. prenesená",J185,0)</f>
        <v>0</v>
      </c>
      <c r="BI185" s="200">
        <f>IF(N185="nulová",J185,0)</f>
        <v>0</v>
      </c>
      <c r="BJ185" s="16" t="s">
        <v>89</v>
      </c>
      <c r="BK185" s="200">
        <f>ROUND(I185*H185,2)</f>
        <v>0</v>
      </c>
      <c r="BL185" s="16" t="s">
        <v>268</v>
      </c>
      <c r="BM185" s="199" t="s">
        <v>1531</v>
      </c>
    </row>
    <row r="186" s="2" customFormat="1" ht="24.15" customHeight="1">
      <c r="A186" s="35"/>
      <c r="B186" s="186"/>
      <c r="C186" s="201" t="s">
        <v>254</v>
      </c>
      <c r="D186" s="201" t="s">
        <v>155</v>
      </c>
      <c r="E186" s="202" t="s">
        <v>1532</v>
      </c>
      <c r="F186" s="203" t="s">
        <v>1533</v>
      </c>
      <c r="G186" s="204" t="s">
        <v>153</v>
      </c>
      <c r="H186" s="205">
        <v>10</v>
      </c>
      <c r="I186" s="206"/>
      <c r="J186" s="207">
        <f>ROUND(I186*H186,2)</f>
        <v>0</v>
      </c>
      <c r="K186" s="208"/>
      <c r="L186" s="209"/>
      <c r="M186" s="210" t="s">
        <v>1</v>
      </c>
      <c r="N186" s="211" t="s">
        <v>42</v>
      </c>
      <c r="O186" s="79"/>
      <c r="P186" s="197">
        <f>O186*H186</f>
        <v>0</v>
      </c>
      <c r="Q186" s="197">
        <v>6.9999999999999994E-05</v>
      </c>
      <c r="R186" s="197">
        <f>Q186*H186</f>
        <v>0.00069999999999999988</v>
      </c>
      <c r="S186" s="197">
        <v>0</v>
      </c>
      <c r="T186" s="198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9" t="s">
        <v>384</v>
      </c>
      <c r="AT186" s="199" t="s">
        <v>155</v>
      </c>
      <c r="AU186" s="199" t="s">
        <v>89</v>
      </c>
      <c r="AY186" s="16" t="s">
        <v>148</v>
      </c>
      <c r="BE186" s="200">
        <f>IF(N186="základná",J186,0)</f>
        <v>0</v>
      </c>
      <c r="BF186" s="200">
        <f>IF(N186="znížená",J186,0)</f>
        <v>0</v>
      </c>
      <c r="BG186" s="200">
        <f>IF(N186="zákl. prenesená",J186,0)</f>
        <v>0</v>
      </c>
      <c r="BH186" s="200">
        <f>IF(N186="zníž. prenesená",J186,0)</f>
        <v>0</v>
      </c>
      <c r="BI186" s="200">
        <f>IF(N186="nulová",J186,0)</f>
        <v>0</v>
      </c>
      <c r="BJ186" s="16" t="s">
        <v>89</v>
      </c>
      <c r="BK186" s="200">
        <f>ROUND(I186*H186,2)</f>
        <v>0</v>
      </c>
      <c r="BL186" s="16" t="s">
        <v>384</v>
      </c>
      <c r="BM186" s="199" t="s">
        <v>1534</v>
      </c>
    </row>
    <row r="187" s="2" customFormat="1" ht="16.5" customHeight="1">
      <c r="A187" s="35"/>
      <c r="B187" s="186"/>
      <c r="C187" s="201" t="s">
        <v>355</v>
      </c>
      <c r="D187" s="201" t="s">
        <v>155</v>
      </c>
      <c r="E187" s="202" t="s">
        <v>1505</v>
      </c>
      <c r="F187" s="203" t="s">
        <v>1506</v>
      </c>
      <c r="G187" s="204" t="s">
        <v>153</v>
      </c>
      <c r="H187" s="205">
        <v>10</v>
      </c>
      <c r="I187" s="206"/>
      <c r="J187" s="207">
        <f>ROUND(I187*H187,2)</f>
        <v>0</v>
      </c>
      <c r="K187" s="208"/>
      <c r="L187" s="209"/>
      <c r="M187" s="210" t="s">
        <v>1</v>
      </c>
      <c r="N187" s="211" t="s">
        <v>42</v>
      </c>
      <c r="O187" s="79"/>
      <c r="P187" s="197">
        <f>O187*H187</f>
        <v>0</v>
      </c>
      <c r="Q187" s="197">
        <v>2.0000000000000002E-05</v>
      </c>
      <c r="R187" s="197">
        <f>Q187*H187</f>
        <v>0.00020000000000000001</v>
      </c>
      <c r="S187" s="197">
        <v>0</v>
      </c>
      <c r="T187" s="198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9" t="s">
        <v>384</v>
      </c>
      <c r="AT187" s="199" t="s">
        <v>155</v>
      </c>
      <c r="AU187" s="199" t="s">
        <v>89</v>
      </c>
      <c r="AY187" s="16" t="s">
        <v>148</v>
      </c>
      <c r="BE187" s="200">
        <f>IF(N187="základná",J187,0)</f>
        <v>0</v>
      </c>
      <c r="BF187" s="200">
        <f>IF(N187="znížená",J187,0)</f>
        <v>0</v>
      </c>
      <c r="BG187" s="200">
        <f>IF(N187="zákl. prenesená",J187,0)</f>
        <v>0</v>
      </c>
      <c r="BH187" s="200">
        <f>IF(N187="zníž. prenesená",J187,0)</f>
        <v>0</v>
      </c>
      <c r="BI187" s="200">
        <f>IF(N187="nulová",J187,0)</f>
        <v>0</v>
      </c>
      <c r="BJ187" s="16" t="s">
        <v>89</v>
      </c>
      <c r="BK187" s="200">
        <f>ROUND(I187*H187,2)</f>
        <v>0</v>
      </c>
      <c r="BL187" s="16" t="s">
        <v>384</v>
      </c>
      <c r="BM187" s="199" t="s">
        <v>1535</v>
      </c>
    </row>
    <row r="188" s="2" customFormat="1" ht="16.5" customHeight="1">
      <c r="A188" s="35"/>
      <c r="B188" s="186"/>
      <c r="C188" s="201" t="s">
        <v>258</v>
      </c>
      <c r="D188" s="201" t="s">
        <v>155</v>
      </c>
      <c r="E188" s="202" t="s">
        <v>1518</v>
      </c>
      <c r="F188" s="203" t="s">
        <v>1519</v>
      </c>
      <c r="G188" s="204" t="s">
        <v>153</v>
      </c>
      <c r="H188" s="205">
        <v>10</v>
      </c>
      <c r="I188" s="206"/>
      <c r="J188" s="207">
        <f>ROUND(I188*H188,2)</f>
        <v>0</v>
      </c>
      <c r="K188" s="208"/>
      <c r="L188" s="209"/>
      <c r="M188" s="210" t="s">
        <v>1</v>
      </c>
      <c r="N188" s="211" t="s">
        <v>42</v>
      </c>
      <c r="O188" s="79"/>
      <c r="P188" s="197">
        <f>O188*H188</f>
        <v>0</v>
      </c>
      <c r="Q188" s="197">
        <v>3.0000000000000001E-05</v>
      </c>
      <c r="R188" s="197">
        <f>Q188*H188</f>
        <v>0.00030000000000000003</v>
      </c>
      <c r="S188" s="197">
        <v>0</v>
      </c>
      <c r="T188" s="198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9" t="s">
        <v>384</v>
      </c>
      <c r="AT188" s="199" t="s">
        <v>155</v>
      </c>
      <c r="AU188" s="199" t="s">
        <v>89</v>
      </c>
      <c r="AY188" s="16" t="s">
        <v>148</v>
      </c>
      <c r="BE188" s="200">
        <f>IF(N188="základná",J188,0)</f>
        <v>0</v>
      </c>
      <c r="BF188" s="200">
        <f>IF(N188="znížená",J188,0)</f>
        <v>0</v>
      </c>
      <c r="BG188" s="200">
        <f>IF(N188="zákl. prenesená",J188,0)</f>
        <v>0</v>
      </c>
      <c r="BH188" s="200">
        <f>IF(N188="zníž. prenesená",J188,0)</f>
        <v>0</v>
      </c>
      <c r="BI188" s="200">
        <f>IF(N188="nulová",J188,0)</f>
        <v>0</v>
      </c>
      <c r="BJ188" s="16" t="s">
        <v>89</v>
      </c>
      <c r="BK188" s="200">
        <f>ROUND(I188*H188,2)</f>
        <v>0</v>
      </c>
      <c r="BL188" s="16" t="s">
        <v>384</v>
      </c>
      <c r="BM188" s="199" t="s">
        <v>1536</v>
      </c>
    </row>
    <row r="189" s="2" customFormat="1" ht="24.15" customHeight="1">
      <c r="A189" s="35"/>
      <c r="B189" s="186"/>
      <c r="C189" s="187" t="s">
        <v>362</v>
      </c>
      <c r="D189" s="187" t="s">
        <v>150</v>
      </c>
      <c r="E189" s="188" t="s">
        <v>1537</v>
      </c>
      <c r="F189" s="189" t="s">
        <v>1538</v>
      </c>
      <c r="G189" s="190" t="s">
        <v>153</v>
      </c>
      <c r="H189" s="191">
        <v>15</v>
      </c>
      <c r="I189" s="192"/>
      <c r="J189" s="193">
        <f>ROUND(I189*H189,2)</f>
        <v>0</v>
      </c>
      <c r="K189" s="194"/>
      <c r="L189" s="36"/>
      <c r="M189" s="195" t="s">
        <v>1</v>
      </c>
      <c r="N189" s="196" t="s">
        <v>42</v>
      </c>
      <c r="O189" s="79"/>
      <c r="P189" s="197">
        <f>O189*H189</f>
        <v>0</v>
      </c>
      <c r="Q189" s="197">
        <v>0</v>
      </c>
      <c r="R189" s="197">
        <f>Q189*H189</f>
        <v>0</v>
      </c>
      <c r="S189" s="197">
        <v>0</v>
      </c>
      <c r="T189" s="198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9" t="s">
        <v>268</v>
      </c>
      <c r="AT189" s="199" t="s">
        <v>150</v>
      </c>
      <c r="AU189" s="199" t="s">
        <v>89</v>
      </c>
      <c r="AY189" s="16" t="s">
        <v>148</v>
      </c>
      <c r="BE189" s="200">
        <f>IF(N189="základná",J189,0)</f>
        <v>0</v>
      </c>
      <c r="BF189" s="200">
        <f>IF(N189="znížená",J189,0)</f>
        <v>0</v>
      </c>
      <c r="BG189" s="200">
        <f>IF(N189="zákl. prenesená",J189,0)</f>
        <v>0</v>
      </c>
      <c r="BH189" s="200">
        <f>IF(N189="zníž. prenesená",J189,0)</f>
        <v>0</v>
      </c>
      <c r="BI189" s="200">
        <f>IF(N189="nulová",J189,0)</f>
        <v>0</v>
      </c>
      <c r="BJ189" s="16" t="s">
        <v>89</v>
      </c>
      <c r="BK189" s="200">
        <f>ROUND(I189*H189,2)</f>
        <v>0</v>
      </c>
      <c r="BL189" s="16" t="s">
        <v>268</v>
      </c>
      <c r="BM189" s="199" t="s">
        <v>1539</v>
      </c>
    </row>
    <row r="190" s="2" customFormat="1" ht="24.15" customHeight="1">
      <c r="A190" s="35"/>
      <c r="B190" s="186"/>
      <c r="C190" s="201" t="s">
        <v>261</v>
      </c>
      <c r="D190" s="201" t="s">
        <v>155</v>
      </c>
      <c r="E190" s="202" t="s">
        <v>1540</v>
      </c>
      <c r="F190" s="203" t="s">
        <v>1541</v>
      </c>
      <c r="G190" s="204" t="s">
        <v>153</v>
      </c>
      <c r="H190" s="205">
        <v>15</v>
      </c>
      <c r="I190" s="206"/>
      <c r="J190" s="207">
        <f>ROUND(I190*H190,2)</f>
        <v>0</v>
      </c>
      <c r="K190" s="208"/>
      <c r="L190" s="209"/>
      <c r="M190" s="210" t="s">
        <v>1</v>
      </c>
      <c r="N190" s="211" t="s">
        <v>42</v>
      </c>
      <c r="O190" s="79"/>
      <c r="P190" s="197">
        <f>O190*H190</f>
        <v>0</v>
      </c>
      <c r="Q190" s="197">
        <v>0.00010000000000000001</v>
      </c>
      <c r="R190" s="197">
        <f>Q190*H190</f>
        <v>0.0015</v>
      </c>
      <c r="S190" s="197">
        <v>0</v>
      </c>
      <c r="T190" s="198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9" t="s">
        <v>384</v>
      </c>
      <c r="AT190" s="199" t="s">
        <v>155</v>
      </c>
      <c r="AU190" s="199" t="s">
        <v>89</v>
      </c>
      <c r="AY190" s="16" t="s">
        <v>148</v>
      </c>
      <c r="BE190" s="200">
        <f>IF(N190="základná",J190,0)</f>
        <v>0</v>
      </c>
      <c r="BF190" s="200">
        <f>IF(N190="znížená",J190,0)</f>
        <v>0</v>
      </c>
      <c r="BG190" s="200">
        <f>IF(N190="zákl. prenesená",J190,0)</f>
        <v>0</v>
      </c>
      <c r="BH190" s="200">
        <f>IF(N190="zníž. prenesená",J190,0)</f>
        <v>0</v>
      </c>
      <c r="BI190" s="200">
        <f>IF(N190="nulová",J190,0)</f>
        <v>0</v>
      </c>
      <c r="BJ190" s="16" t="s">
        <v>89</v>
      </c>
      <c r="BK190" s="200">
        <f>ROUND(I190*H190,2)</f>
        <v>0</v>
      </c>
      <c r="BL190" s="16" t="s">
        <v>384</v>
      </c>
      <c r="BM190" s="199" t="s">
        <v>1542</v>
      </c>
    </row>
    <row r="191" s="2" customFormat="1" ht="24.15" customHeight="1">
      <c r="A191" s="35"/>
      <c r="B191" s="186"/>
      <c r="C191" s="187" t="s">
        <v>369</v>
      </c>
      <c r="D191" s="187" t="s">
        <v>150</v>
      </c>
      <c r="E191" s="188" t="s">
        <v>1543</v>
      </c>
      <c r="F191" s="189" t="s">
        <v>1544</v>
      </c>
      <c r="G191" s="190" t="s">
        <v>153</v>
      </c>
      <c r="H191" s="191">
        <v>28</v>
      </c>
      <c r="I191" s="192"/>
      <c r="J191" s="193">
        <f>ROUND(I191*H191,2)</f>
        <v>0</v>
      </c>
      <c r="K191" s="194"/>
      <c r="L191" s="36"/>
      <c r="M191" s="195" t="s">
        <v>1</v>
      </c>
      <c r="N191" s="196" t="s">
        <v>42</v>
      </c>
      <c r="O191" s="79"/>
      <c r="P191" s="197">
        <f>O191*H191</f>
        <v>0</v>
      </c>
      <c r="Q191" s="197">
        <v>0</v>
      </c>
      <c r="R191" s="197">
        <f>Q191*H191</f>
        <v>0</v>
      </c>
      <c r="S191" s="197">
        <v>0</v>
      </c>
      <c r="T191" s="198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9" t="s">
        <v>268</v>
      </c>
      <c r="AT191" s="199" t="s">
        <v>150</v>
      </c>
      <c r="AU191" s="199" t="s">
        <v>89</v>
      </c>
      <c r="AY191" s="16" t="s">
        <v>148</v>
      </c>
      <c r="BE191" s="200">
        <f>IF(N191="základná",J191,0)</f>
        <v>0</v>
      </c>
      <c r="BF191" s="200">
        <f>IF(N191="znížená",J191,0)</f>
        <v>0</v>
      </c>
      <c r="BG191" s="200">
        <f>IF(N191="zákl. prenesená",J191,0)</f>
        <v>0</v>
      </c>
      <c r="BH191" s="200">
        <f>IF(N191="zníž. prenesená",J191,0)</f>
        <v>0</v>
      </c>
      <c r="BI191" s="200">
        <f>IF(N191="nulová",J191,0)</f>
        <v>0</v>
      </c>
      <c r="BJ191" s="16" t="s">
        <v>89</v>
      </c>
      <c r="BK191" s="200">
        <f>ROUND(I191*H191,2)</f>
        <v>0</v>
      </c>
      <c r="BL191" s="16" t="s">
        <v>268</v>
      </c>
      <c r="BM191" s="199" t="s">
        <v>1545</v>
      </c>
    </row>
    <row r="192" s="2" customFormat="1" ht="24.15" customHeight="1">
      <c r="A192" s="35"/>
      <c r="B192" s="186"/>
      <c r="C192" s="201" t="s">
        <v>265</v>
      </c>
      <c r="D192" s="201" t="s">
        <v>155</v>
      </c>
      <c r="E192" s="202" t="s">
        <v>1546</v>
      </c>
      <c r="F192" s="203" t="s">
        <v>1547</v>
      </c>
      <c r="G192" s="204" t="s">
        <v>153</v>
      </c>
      <c r="H192" s="205">
        <v>28</v>
      </c>
      <c r="I192" s="206"/>
      <c r="J192" s="207">
        <f>ROUND(I192*H192,2)</f>
        <v>0</v>
      </c>
      <c r="K192" s="208"/>
      <c r="L192" s="209"/>
      <c r="M192" s="210" t="s">
        <v>1</v>
      </c>
      <c r="N192" s="211" t="s">
        <v>42</v>
      </c>
      <c r="O192" s="79"/>
      <c r="P192" s="197">
        <f>O192*H192</f>
        <v>0</v>
      </c>
      <c r="Q192" s="197">
        <v>0.00010000000000000001</v>
      </c>
      <c r="R192" s="197">
        <f>Q192*H192</f>
        <v>0.0028</v>
      </c>
      <c r="S192" s="197">
        <v>0</v>
      </c>
      <c r="T192" s="198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9" t="s">
        <v>384</v>
      </c>
      <c r="AT192" s="199" t="s">
        <v>155</v>
      </c>
      <c r="AU192" s="199" t="s">
        <v>89</v>
      </c>
      <c r="AY192" s="16" t="s">
        <v>148</v>
      </c>
      <c r="BE192" s="200">
        <f>IF(N192="základná",J192,0)</f>
        <v>0</v>
      </c>
      <c r="BF192" s="200">
        <f>IF(N192="znížená",J192,0)</f>
        <v>0</v>
      </c>
      <c r="BG192" s="200">
        <f>IF(N192="zákl. prenesená",J192,0)</f>
        <v>0</v>
      </c>
      <c r="BH192" s="200">
        <f>IF(N192="zníž. prenesená",J192,0)</f>
        <v>0</v>
      </c>
      <c r="BI192" s="200">
        <f>IF(N192="nulová",J192,0)</f>
        <v>0</v>
      </c>
      <c r="BJ192" s="16" t="s">
        <v>89</v>
      </c>
      <c r="BK192" s="200">
        <f>ROUND(I192*H192,2)</f>
        <v>0</v>
      </c>
      <c r="BL192" s="16" t="s">
        <v>384</v>
      </c>
      <c r="BM192" s="199" t="s">
        <v>1548</v>
      </c>
    </row>
    <row r="193" s="2" customFormat="1" ht="24.15" customHeight="1">
      <c r="A193" s="35"/>
      <c r="B193" s="186"/>
      <c r="C193" s="187" t="s">
        <v>376</v>
      </c>
      <c r="D193" s="187" t="s">
        <v>150</v>
      </c>
      <c r="E193" s="188" t="s">
        <v>1549</v>
      </c>
      <c r="F193" s="189" t="s">
        <v>1550</v>
      </c>
      <c r="G193" s="190" t="s">
        <v>153</v>
      </c>
      <c r="H193" s="191">
        <v>156</v>
      </c>
      <c r="I193" s="192"/>
      <c r="J193" s="193">
        <f>ROUND(I193*H193,2)</f>
        <v>0</v>
      </c>
      <c r="K193" s="194"/>
      <c r="L193" s="36"/>
      <c r="M193" s="195" t="s">
        <v>1</v>
      </c>
      <c r="N193" s="196" t="s">
        <v>42</v>
      </c>
      <c r="O193" s="79"/>
      <c r="P193" s="197">
        <f>O193*H193</f>
        <v>0</v>
      </c>
      <c r="Q193" s="197">
        <v>0</v>
      </c>
      <c r="R193" s="197">
        <f>Q193*H193</f>
        <v>0</v>
      </c>
      <c r="S193" s="197">
        <v>0</v>
      </c>
      <c r="T193" s="198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9" t="s">
        <v>268</v>
      </c>
      <c r="AT193" s="199" t="s">
        <v>150</v>
      </c>
      <c r="AU193" s="199" t="s">
        <v>89</v>
      </c>
      <c r="AY193" s="16" t="s">
        <v>148</v>
      </c>
      <c r="BE193" s="200">
        <f>IF(N193="základná",J193,0)</f>
        <v>0</v>
      </c>
      <c r="BF193" s="200">
        <f>IF(N193="znížená",J193,0)</f>
        <v>0</v>
      </c>
      <c r="BG193" s="200">
        <f>IF(N193="zákl. prenesená",J193,0)</f>
        <v>0</v>
      </c>
      <c r="BH193" s="200">
        <f>IF(N193="zníž. prenesená",J193,0)</f>
        <v>0</v>
      </c>
      <c r="BI193" s="200">
        <f>IF(N193="nulová",J193,0)</f>
        <v>0</v>
      </c>
      <c r="BJ193" s="16" t="s">
        <v>89</v>
      </c>
      <c r="BK193" s="200">
        <f>ROUND(I193*H193,2)</f>
        <v>0</v>
      </c>
      <c r="BL193" s="16" t="s">
        <v>268</v>
      </c>
      <c r="BM193" s="199" t="s">
        <v>1551</v>
      </c>
    </row>
    <row r="194" s="2" customFormat="1" ht="24.15" customHeight="1">
      <c r="A194" s="35"/>
      <c r="B194" s="186"/>
      <c r="C194" s="201" t="s">
        <v>268</v>
      </c>
      <c r="D194" s="201" t="s">
        <v>155</v>
      </c>
      <c r="E194" s="202" t="s">
        <v>1552</v>
      </c>
      <c r="F194" s="203" t="s">
        <v>1553</v>
      </c>
      <c r="G194" s="204" t="s">
        <v>153</v>
      </c>
      <c r="H194" s="205">
        <v>48</v>
      </c>
      <c r="I194" s="206"/>
      <c r="J194" s="207">
        <f>ROUND(I194*H194,2)</f>
        <v>0</v>
      </c>
      <c r="K194" s="208"/>
      <c r="L194" s="209"/>
      <c r="M194" s="210" t="s">
        <v>1</v>
      </c>
      <c r="N194" s="211" t="s">
        <v>42</v>
      </c>
      <c r="O194" s="79"/>
      <c r="P194" s="197">
        <f>O194*H194</f>
        <v>0</v>
      </c>
      <c r="Q194" s="197">
        <v>0.0015</v>
      </c>
      <c r="R194" s="197">
        <f>Q194*H194</f>
        <v>0.072000000000000008</v>
      </c>
      <c r="S194" s="197">
        <v>0</v>
      </c>
      <c r="T194" s="198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9" t="s">
        <v>384</v>
      </c>
      <c r="AT194" s="199" t="s">
        <v>155</v>
      </c>
      <c r="AU194" s="199" t="s">
        <v>89</v>
      </c>
      <c r="AY194" s="16" t="s">
        <v>148</v>
      </c>
      <c r="BE194" s="200">
        <f>IF(N194="základná",J194,0)</f>
        <v>0</v>
      </c>
      <c r="BF194" s="200">
        <f>IF(N194="znížená",J194,0)</f>
        <v>0</v>
      </c>
      <c r="BG194" s="200">
        <f>IF(N194="zákl. prenesená",J194,0)</f>
        <v>0</v>
      </c>
      <c r="BH194" s="200">
        <f>IF(N194="zníž. prenesená",J194,0)</f>
        <v>0</v>
      </c>
      <c r="BI194" s="200">
        <f>IF(N194="nulová",J194,0)</f>
        <v>0</v>
      </c>
      <c r="BJ194" s="16" t="s">
        <v>89</v>
      </c>
      <c r="BK194" s="200">
        <f>ROUND(I194*H194,2)</f>
        <v>0</v>
      </c>
      <c r="BL194" s="16" t="s">
        <v>384</v>
      </c>
      <c r="BM194" s="199" t="s">
        <v>1554</v>
      </c>
    </row>
    <row r="195" s="2" customFormat="1" ht="33" customHeight="1">
      <c r="A195" s="35"/>
      <c r="B195" s="186"/>
      <c r="C195" s="201" t="s">
        <v>385</v>
      </c>
      <c r="D195" s="201" t="s">
        <v>155</v>
      </c>
      <c r="E195" s="202" t="s">
        <v>1555</v>
      </c>
      <c r="F195" s="203" t="s">
        <v>1556</v>
      </c>
      <c r="G195" s="204" t="s">
        <v>153</v>
      </c>
      <c r="H195" s="205">
        <v>7</v>
      </c>
      <c r="I195" s="206"/>
      <c r="J195" s="207">
        <f>ROUND(I195*H195,2)</f>
        <v>0</v>
      </c>
      <c r="K195" s="208"/>
      <c r="L195" s="209"/>
      <c r="M195" s="210" t="s">
        <v>1</v>
      </c>
      <c r="N195" s="211" t="s">
        <v>42</v>
      </c>
      <c r="O195" s="79"/>
      <c r="P195" s="197">
        <f>O195*H195</f>
        <v>0</v>
      </c>
      <c r="Q195" s="197">
        <v>0.0015</v>
      </c>
      <c r="R195" s="197">
        <f>Q195*H195</f>
        <v>0.010500000000000001</v>
      </c>
      <c r="S195" s="197">
        <v>0</v>
      </c>
      <c r="T195" s="198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9" t="s">
        <v>384</v>
      </c>
      <c r="AT195" s="199" t="s">
        <v>155</v>
      </c>
      <c r="AU195" s="199" t="s">
        <v>89</v>
      </c>
      <c r="AY195" s="16" t="s">
        <v>148</v>
      </c>
      <c r="BE195" s="200">
        <f>IF(N195="základná",J195,0)</f>
        <v>0</v>
      </c>
      <c r="BF195" s="200">
        <f>IF(N195="znížená",J195,0)</f>
        <v>0</v>
      </c>
      <c r="BG195" s="200">
        <f>IF(N195="zákl. prenesená",J195,0)</f>
        <v>0</v>
      </c>
      <c r="BH195" s="200">
        <f>IF(N195="zníž. prenesená",J195,0)</f>
        <v>0</v>
      </c>
      <c r="BI195" s="200">
        <f>IF(N195="nulová",J195,0)</f>
        <v>0</v>
      </c>
      <c r="BJ195" s="16" t="s">
        <v>89</v>
      </c>
      <c r="BK195" s="200">
        <f>ROUND(I195*H195,2)</f>
        <v>0</v>
      </c>
      <c r="BL195" s="16" t="s">
        <v>384</v>
      </c>
      <c r="BM195" s="199" t="s">
        <v>1557</v>
      </c>
    </row>
    <row r="196" s="2" customFormat="1" ht="37.8" customHeight="1">
      <c r="A196" s="35"/>
      <c r="B196" s="186"/>
      <c r="C196" s="201" t="s">
        <v>272</v>
      </c>
      <c r="D196" s="201" t="s">
        <v>155</v>
      </c>
      <c r="E196" s="202" t="s">
        <v>1558</v>
      </c>
      <c r="F196" s="203" t="s">
        <v>1559</v>
      </c>
      <c r="G196" s="204" t="s">
        <v>153</v>
      </c>
      <c r="H196" s="205">
        <v>3</v>
      </c>
      <c r="I196" s="206"/>
      <c r="J196" s="207">
        <f>ROUND(I196*H196,2)</f>
        <v>0</v>
      </c>
      <c r="K196" s="208"/>
      <c r="L196" s="209"/>
      <c r="M196" s="210" t="s">
        <v>1</v>
      </c>
      <c r="N196" s="211" t="s">
        <v>42</v>
      </c>
      <c r="O196" s="79"/>
      <c r="P196" s="197">
        <f>O196*H196</f>
        <v>0</v>
      </c>
      <c r="Q196" s="197">
        <v>0.0015</v>
      </c>
      <c r="R196" s="197">
        <f>Q196*H196</f>
        <v>0.0045000000000000005</v>
      </c>
      <c r="S196" s="197">
        <v>0</v>
      </c>
      <c r="T196" s="198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9" t="s">
        <v>384</v>
      </c>
      <c r="AT196" s="199" t="s">
        <v>155</v>
      </c>
      <c r="AU196" s="199" t="s">
        <v>89</v>
      </c>
      <c r="AY196" s="16" t="s">
        <v>148</v>
      </c>
      <c r="BE196" s="200">
        <f>IF(N196="základná",J196,0)</f>
        <v>0</v>
      </c>
      <c r="BF196" s="200">
        <f>IF(N196="znížená",J196,0)</f>
        <v>0</v>
      </c>
      <c r="BG196" s="200">
        <f>IF(N196="zákl. prenesená",J196,0)</f>
        <v>0</v>
      </c>
      <c r="BH196" s="200">
        <f>IF(N196="zníž. prenesená",J196,0)</f>
        <v>0</v>
      </c>
      <c r="BI196" s="200">
        <f>IF(N196="nulová",J196,0)</f>
        <v>0</v>
      </c>
      <c r="BJ196" s="16" t="s">
        <v>89</v>
      </c>
      <c r="BK196" s="200">
        <f>ROUND(I196*H196,2)</f>
        <v>0</v>
      </c>
      <c r="BL196" s="16" t="s">
        <v>384</v>
      </c>
      <c r="BM196" s="199" t="s">
        <v>1560</v>
      </c>
    </row>
    <row r="197" s="2" customFormat="1" ht="33" customHeight="1">
      <c r="A197" s="35"/>
      <c r="B197" s="186"/>
      <c r="C197" s="201" t="s">
        <v>392</v>
      </c>
      <c r="D197" s="201" t="s">
        <v>155</v>
      </c>
      <c r="E197" s="202" t="s">
        <v>1561</v>
      </c>
      <c r="F197" s="203" t="s">
        <v>1562</v>
      </c>
      <c r="G197" s="204" t="s">
        <v>153</v>
      </c>
      <c r="H197" s="205">
        <v>25</v>
      </c>
      <c r="I197" s="206"/>
      <c r="J197" s="207">
        <f>ROUND(I197*H197,2)</f>
        <v>0</v>
      </c>
      <c r="K197" s="208"/>
      <c r="L197" s="209"/>
      <c r="M197" s="210" t="s">
        <v>1</v>
      </c>
      <c r="N197" s="211" t="s">
        <v>42</v>
      </c>
      <c r="O197" s="79"/>
      <c r="P197" s="197">
        <f>O197*H197</f>
        <v>0</v>
      </c>
      <c r="Q197" s="197">
        <v>0.0015</v>
      </c>
      <c r="R197" s="197">
        <f>Q197*H197</f>
        <v>0.037499999999999999</v>
      </c>
      <c r="S197" s="197">
        <v>0</v>
      </c>
      <c r="T197" s="198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9" t="s">
        <v>384</v>
      </c>
      <c r="AT197" s="199" t="s">
        <v>155</v>
      </c>
      <c r="AU197" s="199" t="s">
        <v>89</v>
      </c>
      <c r="AY197" s="16" t="s">
        <v>148</v>
      </c>
      <c r="BE197" s="200">
        <f>IF(N197="základná",J197,0)</f>
        <v>0</v>
      </c>
      <c r="BF197" s="200">
        <f>IF(N197="znížená",J197,0)</f>
        <v>0</v>
      </c>
      <c r="BG197" s="200">
        <f>IF(N197="zákl. prenesená",J197,0)</f>
        <v>0</v>
      </c>
      <c r="BH197" s="200">
        <f>IF(N197="zníž. prenesená",J197,0)</f>
        <v>0</v>
      </c>
      <c r="BI197" s="200">
        <f>IF(N197="nulová",J197,0)</f>
        <v>0</v>
      </c>
      <c r="BJ197" s="16" t="s">
        <v>89</v>
      </c>
      <c r="BK197" s="200">
        <f>ROUND(I197*H197,2)</f>
        <v>0</v>
      </c>
      <c r="BL197" s="16" t="s">
        <v>384</v>
      </c>
      <c r="BM197" s="199" t="s">
        <v>1563</v>
      </c>
    </row>
    <row r="198" s="2" customFormat="1" ht="37.8" customHeight="1">
      <c r="A198" s="35"/>
      <c r="B198" s="186"/>
      <c r="C198" s="201" t="s">
        <v>275</v>
      </c>
      <c r="D198" s="201" t="s">
        <v>155</v>
      </c>
      <c r="E198" s="202" t="s">
        <v>1564</v>
      </c>
      <c r="F198" s="203" t="s">
        <v>1565</v>
      </c>
      <c r="G198" s="204" t="s">
        <v>153</v>
      </c>
      <c r="H198" s="205">
        <v>9</v>
      </c>
      <c r="I198" s="206"/>
      <c r="J198" s="207">
        <f>ROUND(I198*H198,2)</f>
        <v>0</v>
      </c>
      <c r="K198" s="208"/>
      <c r="L198" s="209"/>
      <c r="M198" s="210" t="s">
        <v>1</v>
      </c>
      <c r="N198" s="211" t="s">
        <v>42</v>
      </c>
      <c r="O198" s="79"/>
      <c r="P198" s="197">
        <f>O198*H198</f>
        <v>0</v>
      </c>
      <c r="Q198" s="197">
        <v>0.0015</v>
      </c>
      <c r="R198" s="197">
        <f>Q198*H198</f>
        <v>0.0135</v>
      </c>
      <c r="S198" s="197">
        <v>0</v>
      </c>
      <c r="T198" s="198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9" t="s">
        <v>384</v>
      </c>
      <c r="AT198" s="199" t="s">
        <v>155</v>
      </c>
      <c r="AU198" s="199" t="s">
        <v>89</v>
      </c>
      <c r="AY198" s="16" t="s">
        <v>148</v>
      </c>
      <c r="BE198" s="200">
        <f>IF(N198="základná",J198,0)</f>
        <v>0</v>
      </c>
      <c r="BF198" s="200">
        <f>IF(N198="znížená",J198,0)</f>
        <v>0</v>
      </c>
      <c r="BG198" s="200">
        <f>IF(N198="zákl. prenesená",J198,0)</f>
        <v>0</v>
      </c>
      <c r="BH198" s="200">
        <f>IF(N198="zníž. prenesená",J198,0)</f>
        <v>0</v>
      </c>
      <c r="BI198" s="200">
        <f>IF(N198="nulová",J198,0)</f>
        <v>0</v>
      </c>
      <c r="BJ198" s="16" t="s">
        <v>89</v>
      </c>
      <c r="BK198" s="200">
        <f>ROUND(I198*H198,2)</f>
        <v>0</v>
      </c>
      <c r="BL198" s="16" t="s">
        <v>384</v>
      </c>
      <c r="BM198" s="199" t="s">
        <v>1566</v>
      </c>
    </row>
    <row r="199" s="2" customFormat="1" ht="37.8" customHeight="1">
      <c r="A199" s="35"/>
      <c r="B199" s="186"/>
      <c r="C199" s="201" t="s">
        <v>399</v>
      </c>
      <c r="D199" s="201" t="s">
        <v>155</v>
      </c>
      <c r="E199" s="202" t="s">
        <v>1567</v>
      </c>
      <c r="F199" s="203" t="s">
        <v>1568</v>
      </c>
      <c r="G199" s="204" t="s">
        <v>153</v>
      </c>
      <c r="H199" s="205">
        <v>23</v>
      </c>
      <c r="I199" s="206"/>
      <c r="J199" s="207">
        <f>ROUND(I199*H199,2)</f>
        <v>0</v>
      </c>
      <c r="K199" s="208"/>
      <c r="L199" s="209"/>
      <c r="M199" s="210" t="s">
        <v>1</v>
      </c>
      <c r="N199" s="211" t="s">
        <v>42</v>
      </c>
      <c r="O199" s="79"/>
      <c r="P199" s="197">
        <f>O199*H199</f>
        <v>0</v>
      </c>
      <c r="Q199" s="197">
        <v>0.0015</v>
      </c>
      <c r="R199" s="197">
        <f>Q199*H199</f>
        <v>0.034500000000000003</v>
      </c>
      <c r="S199" s="197">
        <v>0</v>
      </c>
      <c r="T199" s="198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9" t="s">
        <v>384</v>
      </c>
      <c r="AT199" s="199" t="s">
        <v>155</v>
      </c>
      <c r="AU199" s="199" t="s">
        <v>89</v>
      </c>
      <c r="AY199" s="16" t="s">
        <v>148</v>
      </c>
      <c r="BE199" s="200">
        <f>IF(N199="základná",J199,0)</f>
        <v>0</v>
      </c>
      <c r="BF199" s="200">
        <f>IF(N199="znížená",J199,0)</f>
        <v>0</v>
      </c>
      <c r="BG199" s="200">
        <f>IF(N199="zákl. prenesená",J199,0)</f>
        <v>0</v>
      </c>
      <c r="BH199" s="200">
        <f>IF(N199="zníž. prenesená",J199,0)</f>
        <v>0</v>
      </c>
      <c r="BI199" s="200">
        <f>IF(N199="nulová",J199,0)</f>
        <v>0</v>
      </c>
      <c r="BJ199" s="16" t="s">
        <v>89</v>
      </c>
      <c r="BK199" s="200">
        <f>ROUND(I199*H199,2)</f>
        <v>0</v>
      </c>
      <c r="BL199" s="16" t="s">
        <v>384</v>
      </c>
      <c r="BM199" s="199" t="s">
        <v>1569</v>
      </c>
    </row>
    <row r="200" s="2" customFormat="1" ht="37.8" customHeight="1">
      <c r="A200" s="35"/>
      <c r="B200" s="186"/>
      <c r="C200" s="201" t="s">
        <v>279</v>
      </c>
      <c r="D200" s="201" t="s">
        <v>155</v>
      </c>
      <c r="E200" s="202" t="s">
        <v>1570</v>
      </c>
      <c r="F200" s="203" t="s">
        <v>1571</v>
      </c>
      <c r="G200" s="204" t="s">
        <v>153</v>
      </c>
      <c r="H200" s="205">
        <v>12</v>
      </c>
      <c r="I200" s="206"/>
      <c r="J200" s="207">
        <f>ROUND(I200*H200,2)</f>
        <v>0</v>
      </c>
      <c r="K200" s="208"/>
      <c r="L200" s="209"/>
      <c r="M200" s="210" t="s">
        <v>1</v>
      </c>
      <c r="N200" s="211" t="s">
        <v>42</v>
      </c>
      <c r="O200" s="79"/>
      <c r="P200" s="197">
        <f>O200*H200</f>
        <v>0</v>
      </c>
      <c r="Q200" s="197">
        <v>0.00038000000000000002</v>
      </c>
      <c r="R200" s="197">
        <f>Q200*H200</f>
        <v>0.0045599999999999998</v>
      </c>
      <c r="S200" s="197">
        <v>0</v>
      </c>
      <c r="T200" s="198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9" t="s">
        <v>384</v>
      </c>
      <c r="AT200" s="199" t="s">
        <v>155</v>
      </c>
      <c r="AU200" s="199" t="s">
        <v>89</v>
      </c>
      <c r="AY200" s="16" t="s">
        <v>148</v>
      </c>
      <c r="BE200" s="200">
        <f>IF(N200="základná",J200,0)</f>
        <v>0</v>
      </c>
      <c r="BF200" s="200">
        <f>IF(N200="znížená",J200,0)</f>
        <v>0</v>
      </c>
      <c r="BG200" s="200">
        <f>IF(N200="zákl. prenesená",J200,0)</f>
        <v>0</v>
      </c>
      <c r="BH200" s="200">
        <f>IF(N200="zníž. prenesená",J200,0)</f>
        <v>0</v>
      </c>
      <c r="BI200" s="200">
        <f>IF(N200="nulová",J200,0)</f>
        <v>0</v>
      </c>
      <c r="BJ200" s="16" t="s">
        <v>89</v>
      </c>
      <c r="BK200" s="200">
        <f>ROUND(I200*H200,2)</f>
        <v>0</v>
      </c>
      <c r="BL200" s="16" t="s">
        <v>384</v>
      </c>
      <c r="BM200" s="199" t="s">
        <v>1572</v>
      </c>
    </row>
    <row r="201" s="2" customFormat="1" ht="24.15" customHeight="1">
      <c r="A201" s="35"/>
      <c r="B201" s="186"/>
      <c r="C201" s="201" t="s">
        <v>406</v>
      </c>
      <c r="D201" s="201" t="s">
        <v>155</v>
      </c>
      <c r="E201" s="202" t="s">
        <v>1573</v>
      </c>
      <c r="F201" s="203" t="s">
        <v>1574</v>
      </c>
      <c r="G201" s="204" t="s">
        <v>153</v>
      </c>
      <c r="H201" s="205">
        <v>12</v>
      </c>
      <c r="I201" s="206"/>
      <c r="J201" s="207">
        <f>ROUND(I201*H201,2)</f>
        <v>0</v>
      </c>
      <c r="K201" s="208"/>
      <c r="L201" s="209"/>
      <c r="M201" s="210" t="s">
        <v>1</v>
      </c>
      <c r="N201" s="211" t="s">
        <v>42</v>
      </c>
      <c r="O201" s="79"/>
      <c r="P201" s="197">
        <f>O201*H201</f>
        <v>0</v>
      </c>
      <c r="Q201" s="197">
        <v>0.00038000000000000002</v>
      </c>
      <c r="R201" s="197">
        <f>Q201*H201</f>
        <v>0.0045599999999999998</v>
      </c>
      <c r="S201" s="197">
        <v>0</v>
      </c>
      <c r="T201" s="198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9" t="s">
        <v>384</v>
      </c>
      <c r="AT201" s="199" t="s">
        <v>155</v>
      </c>
      <c r="AU201" s="199" t="s">
        <v>89</v>
      </c>
      <c r="AY201" s="16" t="s">
        <v>148</v>
      </c>
      <c r="BE201" s="200">
        <f>IF(N201="základná",J201,0)</f>
        <v>0</v>
      </c>
      <c r="BF201" s="200">
        <f>IF(N201="znížená",J201,0)</f>
        <v>0</v>
      </c>
      <c r="BG201" s="200">
        <f>IF(N201="zákl. prenesená",J201,0)</f>
        <v>0</v>
      </c>
      <c r="BH201" s="200">
        <f>IF(N201="zníž. prenesená",J201,0)</f>
        <v>0</v>
      </c>
      <c r="BI201" s="200">
        <f>IF(N201="nulová",J201,0)</f>
        <v>0</v>
      </c>
      <c r="BJ201" s="16" t="s">
        <v>89</v>
      </c>
      <c r="BK201" s="200">
        <f>ROUND(I201*H201,2)</f>
        <v>0</v>
      </c>
      <c r="BL201" s="16" t="s">
        <v>384</v>
      </c>
      <c r="BM201" s="199" t="s">
        <v>1575</v>
      </c>
    </row>
    <row r="202" s="2" customFormat="1" ht="33" customHeight="1">
      <c r="A202" s="35"/>
      <c r="B202" s="186"/>
      <c r="C202" s="201" t="s">
        <v>282</v>
      </c>
      <c r="D202" s="201" t="s">
        <v>155</v>
      </c>
      <c r="E202" s="202" t="s">
        <v>1576</v>
      </c>
      <c r="F202" s="203" t="s">
        <v>1577</v>
      </c>
      <c r="G202" s="204" t="s">
        <v>153</v>
      </c>
      <c r="H202" s="205">
        <v>8</v>
      </c>
      <c r="I202" s="206"/>
      <c r="J202" s="207">
        <f>ROUND(I202*H202,2)</f>
        <v>0</v>
      </c>
      <c r="K202" s="208"/>
      <c r="L202" s="209"/>
      <c r="M202" s="210" t="s">
        <v>1</v>
      </c>
      <c r="N202" s="211" t="s">
        <v>42</v>
      </c>
      <c r="O202" s="79"/>
      <c r="P202" s="197">
        <f>O202*H202</f>
        <v>0</v>
      </c>
      <c r="Q202" s="197">
        <v>0.0015</v>
      </c>
      <c r="R202" s="197">
        <f>Q202*H202</f>
        <v>0.012</v>
      </c>
      <c r="S202" s="197">
        <v>0</v>
      </c>
      <c r="T202" s="198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9" t="s">
        <v>384</v>
      </c>
      <c r="AT202" s="199" t="s">
        <v>155</v>
      </c>
      <c r="AU202" s="199" t="s">
        <v>89</v>
      </c>
      <c r="AY202" s="16" t="s">
        <v>148</v>
      </c>
      <c r="BE202" s="200">
        <f>IF(N202="základná",J202,0)</f>
        <v>0</v>
      </c>
      <c r="BF202" s="200">
        <f>IF(N202="znížená",J202,0)</f>
        <v>0</v>
      </c>
      <c r="BG202" s="200">
        <f>IF(N202="zákl. prenesená",J202,0)</f>
        <v>0</v>
      </c>
      <c r="BH202" s="200">
        <f>IF(N202="zníž. prenesená",J202,0)</f>
        <v>0</v>
      </c>
      <c r="BI202" s="200">
        <f>IF(N202="nulová",J202,0)</f>
        <v>0</v>
      </c>
      <c r="BJ202" s="16" t="s">
        <v>89</v>
      </c>
      <c r="BK202" s="200">
        <f>ROUND(I202*H202,2)</f>
        <v>0</v>
      </c>
      <c r="BL202" s="16" t="s">
        <v>384</v>
      </c>
      <c r="BM202" s="199" t="s">
        <v>1578</v>
      </c>
    </row>
    <row r="203" s="2" customFormat="1" ht="24.15" customHeight="1">
      <c r="A203" s="35"/>
      <c r="B203" s="186"/>
      <c r="C203" s="201" t="s">
        <v>413</v>
      </c>
      <c r="D203" s="201" t="s">
        <v>155</v>
      </c>
      <c r="E203" s="202" t="s">
        <v>1579</v>
      </c>
      <c r="F203" s="203" t="s">
        <v>1580</v>
      </c>
      <c r="G203" s="204" t="s">
        <v>153</v>
      </c>
      <c r="H203" s="205">
        <v>10</v>
      </c>
      <c r="I203" s="206"/>
      <c r="J203" s="207">
        <f>ROUND(I203*H203,2)</f>
        <v>0</v>
      </c>
      <c r="K203" s="208"/>
      <c r="L203" s="209"/>
      <c r="M203" s="210" t="s">
        <v>1</v>
      </c>
      <c r="N203" s="211" t="s">
        <v>42</v>
      </c>
      <c r="O203" s="79"/>
      <c r="P203" s="197">
        <f>O203*H203</f>
        <v>0</v>
      </c>
      <c r="Q203" s="197">
        <v>0.0015</v>
      </c>
      <c r="R203" s="197">
        <f>Q203*H203</f>
        <v>0.014999999999999999</v>
      </c>
      <c r="S203" s="197">
        <v>0</v>
      </c>
      <c r="T203" s="198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9" t="s">
        <v>384</v>
      </c>
      <c r="AT203" s="199" t="s">
        <v>155</v>
      </c>
      <c r="AU203" s="199" t="s">
        <v>89</v>
      </c>
      <c r="AY203" s="16" t="s">
        <v>148</v>
      </c>
      <c r="BE203" s="200">
        <f>IF(N203="základná",J203,0)</f>
        <v>0</v>
      </c>
      <c r="BF203" s="200">
        <f>IF(N203="znížená",J203,0)</f>
        <v>0</v>
      </c>
      <c r="BG203" s="200">
        <f>IF(N203="zákl. prenesená",J203,0)</f>
        <v>0</v>
      </c>
      <c r="BH203" s="200">
        <f>IF(N203="zníž. prenesená",J203,0)</f>
        <v>0</v>
      </c>
      <c r="BI203" s="200">
        <f>IF(N203="nulová",J203,0)</f>
        <v>0</v>
      </c>
      <c r="BJ203" s="16" t="s">
        <v>89</v>
      </c>
      <c r="BK203" s="200">
        <f>ROUND(I203*H203,2)</f>
        <v>0</v>
      </c>
      <c r="BL203" s="16" t="s">
        <v>384</v>
      </c>
      <c r="BM203" s="199" t="s">
        <v>1581</v>
      </c>
    </row>
    <row r="204" s="2" customFormat="1" ht="24.15" customHeight="1">
      <c r="A204" s="35"/>
      <c r="B204" s="186"/>
      <c r="C204" s="201" t="s">
        <v>286</v>
      </c>
      <c r="D204" s="201" t="s">
        <v>155</v>
      </c>
      <c r="E204" s="202" t="s">
        <v>1582</v>
      </c>
      <c r="F204" s="203" t="s">
        <v>1583</v>
      </c>
      <c r="G204" s="204" t="s">
        <v>153</v>
      </c>
      <c r="H204" s="205">
        <v>11</v>
      </c>
      <c r="I204" s="206"/>
      <c r="J204" s="207">
        <f>ROUND(I204*H204,2)</f>
        <v>0</v>
      </c>
      <c r="K204" s="208"/>
      <c r="L204" s="209"/>
      <c r="M204" s="210" t="s">
        <v>1</v>
      </c>
      <c r="N204" s="211" t="s">
        <v>42</v>
      </c>
      <c r="O204" s="79"/>
      <c r="P204" s="197">
        <f>O204*H204</f>
        <v>0</v>
      </c>
      <c r="Q204" s="197">
        <v>0.00038000000000000002</v>
      </c>
      <c r="R204" s="197">
        <f>Q204*H204</f>
        <v>0.0041800000000000006</v>
      </c>
      <c r="S204" s="197">
        <v>0</v>
      </c>
      <c r="T204" s="198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9" t="s">
        <v>384</v>
      </c>
      <c r="AT204" s="199" t="s">
        <v>155</v>
      </c>
      <c r="AU204" s="199" t="s">
        <v>89</v>
      </c>
      <c r="AY204" s="16" t="s">
        <v>148</v>
      </c>
      <c r="BE204" s="200">
        <f>IF(N204="základná",J204,0)</f>
        <v>0</v>
      </c>
      <c r="BF204" s="200">
        <f>IF(N204="znížená",J204,0)</f>
        <v>0</v>
      </c>
      <c r="BG204" s="200">
        <f>IF(N204="zákl. prenesená",J204,0)</f>
        <v>0</v>
      </c>
      <c r="BH204" s="200">
        <f>IF(N204="zníž. prenesená",J204,0)</f>
        <v>0</v>
      </c>
      <c r="BI204" s="200">
        <f>IF(N204="nulová",J204,0)</f>
        <v>0</v>
      </c>
      <c r="BJ204" s="16" t="s">
        <v>89</v>
      </c>
      <c r="BK204" s="200">
        <f>ROUND(I204*H204,2)</f>
        <v>0</v>
      </c>
      <c r="BL204" s="16" t="s">
        <v>384</v>
      </c>
      <c r="BM204" s="199" t="s">
        <v>1584</v>
      </c>
    </row>
    <row r="205" s="2" customFormat="1" ht="21.75" customHeight="1">
      <c r="A205" s="35"/>
      <c r="B205" s="186"/>
      <c r="C205" s="187" t="s">
        <v>420</v>
      </c>
      <c r="D205" s="187" t="s">
        <v>150</v>
      </c>
      <c r="E205" s="188" t="s">
        <v>1585</v>
      </c>
      <c r="F205" s="189" t="s">
        <v>1586</v>
      </c>
      <c r="G205" s="190" t="s">
        <v>165</v>
      </c>
      <c r="H205" s="191">
        <v>160</v>
      </c>
      <c r="I205" s="192"/>
      <c r="J205" s="193">
        <f>ROUND(I205*H205,2)</f>
        <v>0</v>
      </c>
      <c r="K205" s="194"/>
      <c r="L205" s="36"/>
      <c r="M205" s="195" t="s">
        <v>1</v>
      </c>
      <c r="N205" s="196" t="s">
        <v>42</v>
      </c>
      <c r="O205" s="79"/>
      <c r="P205" s="197">
        <f>O205*H205</f>
        <v>0</v>
      </c>
      <c r="Q205" s="197">
        <v>0</v>
      </c>
      <c r="R205" s="197">
        <f>Q205*H205</f>
        <v>0</v>
      </c>
      <c r="S205" s="197">
        <v>0</v>
      </c>
      <c r="T205" s="198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9" t="s">
        <v>268</v>
      </c>
      <c r="AT205" s="199" t="s">
        <v>150</v>
      </c>
      <c r="AU205" s="199" t="s">
        <v>89</v>
      </c>
      <c r="AY205" s="16" t="s">
        <v>148</v>
      </c>
      <c r="BE205" s="200">
        <f>IF(N205="základná",J205,0)</f>
        <v>0</v>
      </c>
      <c r="BF205" s="200">
        <f>IF(N205="znížená",J205,0)</f>
        <v>0</v>
      </c>
      <c r="BG205" s="200">
        <f>IF(N205="zákl. prenesená",J205,0)</f>
        <v>0</v>
      </c>
      <c r="BH205" s="200">
        <f>IF(N205="zníž. prenesená",J205,0)</f>
        <v>0</v>
      </c>
      <c r="BI205" s="200">
        <f>IF(N205="nulová",J205,0)</f>
        <v>0</v>
      </c>
      <c r="BJ205" s="16" t="s">
        <v>89</v>
      </c>
      <c r="BK205" s="200">
        <f>ROUND(I205*H205,2)</f>
        <v>0</v>
      </c>
      <c r="BL205" s="16" t="s">
        <v>268</v>
      </c>
      <c r="BM205" s="199" t="s">
        <v>1587</v>
      </c>
    </row>
    <row r="206" s="2" customFormat="1" ht="24.15" customHeight="1">
      <c r="A206" s="35"/>
      <c r="B206" s="186"/>
      <c r="C206" s="201" t="s">
        <v>289</v>
      </c>
      <c r="D206" s="201" t="s">
        <v>155</v>
      </c>
      <c r="E206" s="202" t="s">
        <v>1588</v>
      </c>
      <c r="F206" s="203" t="s">
        <v>1589</v>
      </c>
      <c r="G206" s="204" t="s">
        <v>1590</v>
      </c>
      <c r="H206" s="205">
        <v>19.199999999999999</v>
      </c>
      <c r="I206" s="206"/>
      <c r="J206" s="207">
        <f>ROUND(I206*H206,2)</f>
        <v>0</v>
      </c>
      <c r="K206" s="208"/>
      <c r="L206" s="209"/>
      <c r="M206" s="210" t="s">
        <v>1</v>
      </c>
      <c r="N206" s="211" t="s">
        <v>42</v>
      </c>
      <c r="O206" s="79"/>
      <c r="P206" s="197">
        <f>O206*H206</f>
        <v>0</v>
      </c>
      <c r="Q206" s="197">
        <v>0.001</v>
      </c>
      <c r="R206" s="197">
        <f>Q206*H206</f>
        <v>0.019199999999999998</v>
      </c>
      <c r="S206" s="197">
        <v>0</v>
      </c>
      <c r="T206" s="198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9" t="s">
        <v>384</v>
      </c>
      <c r="AT206" s="199" t="s">
        <v>155</v>
      </c>
      <c r="AU206" s="199" t="s">
        <v>89</v>
      </c>
      <c r="AY206" s="16" t="s">
        <v>148</v>
      </c>
      <c r="BE206" s="200">
        <f>IF(N206="základná",J206,0)</f>
        <v>0</v>
      </c>
      <c r="BF206" s="200">
        <f>IF(N206="znížená",J206,0)</f>
        <v>0</v>
      </c>
      <c r="BG206" s="200">
        <f>IF(N206="zákl. prenesená",J206,0)</f>
        <v>0</v>
      </c>
      <c r="BH206" s="200">
        <f>IF(N206="zníž. prenesená",J206,0)</f>
        <v>0</v>
      </c>
      <c r="BI206" s="200">
        <f>IF(N206="nulová",J206,0)</f>
        <v>0</v>
      </c>
      <c r="BJ206" s="16" t="s">
        <v>89</v>
      </c>
      <c r="BK206" s="200">
        <f>ROUND(I206*H206,2)</f>
        <v>0</v>
      </c>
      <c r="BL206" s="16" t="s">
        <v>384</v>
      </c>
      <c r="BM206" s="199" t="s">
        <v>1591</v>
      </c>
    </row>
    <row r="207" s="13" customFormat="1">
      <c r="A207" s="13"/>
      <c r="B207" s="218"/>
      <c r="C207" s="13"/>
      <c r="D207" s="219" t="s">
        <v>1592</v>
      </c>
      <c r="E207" s="13"/>
      <c r="F207" s="220" t="s">
        <v>1593</v>
      </c>
      <c r="G207" s="13"/>
      <c r="H207" s="221">
        <v>19.199999999999999</v>
      </c>
      <c r="I207" s="222"/>
      <c r="J207" s="13"/>
      <c r="K207" s="13"/>
      <c r="L207" s="218"/>
      <c r="M207" s="223"/>
      <c r="N207" s="224"/>
      <c r="O207" s="224"/>
      <c r="P207" s="224"/>
      <c r="Q207" s="224"/>
      <c r="R207" s="224"/>
      <c r="S207" s="224"/>
      <c r="T207" s="22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26" t="s">
        <v>1592</v>
      </c>
      <c r="AU207" s="226" t="s">
        <v>89</v>
      </c>
      <c r="AV207" s="13" t="s">
        <v>89</v>
      </c>
      <c r="AW207" s="13" t="s">
        <v>3</v>
      </c>
      <c r="AX207" s="13" t="s">
        <v>83</v>
      </c>
      <c r="AY207" s="226" t="s">
        <v>148</v>
      </c>
    </row>
    <row r="208" s="2" customFormat="1" ht="24.15" customHeight="1">
      <c r="A208" s="35"/>
      <c r="B208" s="186"/>
      <c r="C208" s="187" t="s">
        <v>427</v>
      </c>
      <c r="D208" s="187" t="s">
        <v>150</v>
      </c>
      <c r="E208" s="188" t="s">
        <v>1594</v>
      </c>
      <c r="F208" s="189" t="s">
        <v>1595</v>
      </c>
      <c r="G208" s="190" t="s">
        <v>153</v>
      </c>
      <c r="H208" s="191">
        <v>36</v>
      </c>
      <c r="I208" s="192"/>
      <c r="J208" s="193">
        <f>ROUND(I208*H208,2)</f>
        <v>0</v>
      </c>
      <c r="K208" s="194"/>
      <c r="L208" s="36"/>
      <c r="M208" s="195" t="s">
        <v>1</v>
      </c>
      <c r="N208" s="196" t="s">
        <v>42</v>
      </c>
      <c r="O208" s="79"/>
      <c r="P208" s="197">
        <f>O208*H208</f>
        <v>0</v>
      </c>
      <c r="Q208" s="197">
        <v>0</v>
      </c>
      <c r="R208" s="197">
        <f>Q208*H208</f>
        <v>0</v>
      </c>
      <c r="S208" s="197">
        <v>0</v>
      </c>
      <c r="T208" s="198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9" t="s">
        <v>268</v>
      </c>
      <c r="AT208" s="199" t="s">
        <v>150</v>
      </c>
      <c r="AU208" s="199" t="s">
        <v>89</v>
      </c>
      <c r="AY208" s="16" t="s">
        <v>148</v>
      </c>
      <c r="BE208" s="200">
        <f>IF(N208="základná",J208,0)</f>
        <v>0</v>
      </c>
      <c r="BF208" s="200">
        <f>IF(N208="znížená",J208,0)</f>
        <v>0</v>
      </c>
      <c r="BG208" s="200">
        <f>IF(N208="zákl. prenesená",J208,0)</f>
        <v>0</v>
      </c>
      <c r="BH208" s="200">
        <f>IF(N208="zníž. prenesená",J208,0)</f>
        <v>0</v>
      </c>
      <c r="BI208" s="200">
        <f>IF(N208="nulová",J208,0)</f>
        <v>0</v>
      </c>
      <c r="BJ208" s="16" t="s">
        <v>89</v>
      </c>
      <c r="BK208" s="200">
        <f>ROUND(I208*H208,2)</f>
        <v>0</v>
      </c>
      <c r="BL208" s="16" t="s">
        <v>268</v>
      </c>
      <c r="BM208" s="199" t="s">
        <v>1596</v>
      </c>
    </row>
    <row r="209" s="2" customFormat="1" ht="44.25" customHeight="1">
      <c r="A209" s="35"/>
      <c r="B209" s="186"/>
      <c r="C209" s="201" t="s">
        <v>293</v>
      </c>
      <c r="D209" s="201" t="s">
        <v>155</v>
      </c>
      <c r="E209" s="202" t="s">
        <v>1597</v>
      </c>
      <c r="F209" s="203" t="s">
        <v>1598</v>
      </c>
      <c r="G209" s="204" t="s">
        <v>153</v>
      </c>
      <c r="H209" s="205">
        <v>12</v>
      </c>
      <c r="I209" s="206"/>
      <c r="J209" s="207">
        <f>ROUND(I209*H209,2)</f>
        <v>0</v>
      </c>
      <c r="K209" s="208"/>
      <c r="L209" s="209"/>
      <c r="M209" s="210" t="s">
        <v>1</v>
      </c>
      <c r="N209" s="211" t="s">
        <v>42</v>
      </c>
      <c r="O209" s="79"/>
      <c r="P209" s="197">
        <f>O209*H209</f>
        <v>0</v>
      </c>
      <c r="Q209" s="197">
        <v>0.00069999999999999999</v>
      </c>
      <c r="R209" s="197">
        <f>Q209*H209</f>
        <v>0.0083999999999999995</v>
      </c>
      <c r="S209" s="197">
        <v>0</v>
      </c>
      <c r="T209" s="198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99" t="s">
        <v>384</v>
      </c>
      <c r="AT209" s="199" t="s">
        <v>155</v>
      </c>
      <c r="AU209" s="199" t="s">
        <v>89</v>
      </c>
      <c r="AY209" s="16" t="s">
        <v>148</v>
      </c>
      <c r="BE209" s="200">
        <f>IF(N209="základná",J209,0)</f>
        <v>0</v>
      </c>
      <c r="BF209" s="200">
        <f>IF(N209="znížená",J209,0)</f>
        <v>0</v>
      </c>
      <c r="BG209" s="200">
        <f>IF(N209="zákl. prenesená",J209,0)</f>
        <v>0</v>
      </c>
      <c r="BH209" s="200">
        <f>IF(N209="zníž. prenesená",J209,0)</f>
        <v>0</v>
      </c>
      <c r="BI209" s="200">
        <f>IF(N209="nulová",J209,0)</f>
        <v>0</v>
      </c>
      <c r="BJ209" s="16" t="s">
        <v>89</v>
      </c>
      <c r="BK209" s="200">
        <f>ROUND(I209*H209,2)</f>
        <v>0</v>
      </c>
      <c r="BL209" s="16" t="s">
        <v>384</v>
      </c>
      <c r="BM209" s="199" t="s">
        <v>1599</v>
      </c>
    </row>
    <row r="210" s="2" customFormat="1" ht="24.15" customHeight="1">
      <c r="A210" s="35"/>
      <c r="B210" s="186"/>
      <c r="C210" s="201" t="s">
        <v>434</v>
      </c>
      <c r="D210" s="201" t="s">
        <v>155</v>
      </c>
      <c r="E210" s="202" t="s">
        <v>1600</v>
      </c>
      <c r="F210" s="203" t="s">
        <v>1601</v>
      </c>
      <c r="G210" s="204" t="s">
        <v>153</v>
      </c>
      <c r="H210" s="205">
        <v>9</v>
      </c>
      <c r="I210" s="206"/>
      <c r="J210" s="207">
        <f>ROUND(I210*H210,2)</f>
        <v>0</v>
      </c>
      <c r="K210" s="208"/>
      <c r="L210" s="209"/>
      <c r="M210" s="210" t="s">
        <v>1</v>
      </c>
      <c r="N210" s="211" t="s">
        <v>42</v>
      </c>
      <c r="O210" s="79"/>
      <c r="P210" s="197">
        <f>O210*H210</f>
        <v>0</v>
      </c>
      <c r="Q210" s="197">
        <v>0.0014</v>
      </c>
      <c r="R210" s="197">
        <f>Q210*H210</f>
        <v>0.0126</v>
      </c>
      <c r="S210" s="197">
        <v>0</v>
      </c>
      <c r="T210" s="198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9" t="s">
        <v>384</v>
      </c>
      <c r="AT210" s="199" t="s">
        <v>155</v>
      </c>
      <c r="AU210" s="199" t="s">
        <v>89</v>
      </c>
      <c r="AY210" s="16" t="s">
        <v>148</v>
      </c>
      <c r="BE210" s="200">
        <f>IF(N210="základná",J210,0)</f>
        <v>0</v>
      </c>
      <c r="BF210" s="200">
        <f>IF(N210="znížená",J210,0)</f>
        <v>0</v>
      </c>
      <c r="BG210" s="200">
        <f>IF(N210="zákl. prenesená",J210,0)</f>
        <v>0</v>
      </c>
      <c r="BH210" s="200">
        <f>IF(N210="zníž. prenesená",J210,0)</f>
        <v>0</v>
      </c>
      <c r="BI210" s="200">
        <f>IF(N210="nulová",J210,0)</f>
        <v>0</v>
      </c>
      <c r="BJ210" s="16" t="s">
        <v>89</v>
      </c>
      <c r="BK210" s="200">
        <f>ROUND(I210*H210,2)</f>
        <v>0</v>
      </c>
      <c r="BL210" s="16" t="s">
        <v>384</v>
      </c>
      <c r="BM210" s="199" t="s">
        <v>1602</v>
      </c>
    </row>
    <row r="211" s="2" customFormat="1" ht="24.15" customHeight="1">
      <c r="A211" s="35"/>
      <c r="B211" s="186"/>
      <c r="C211" s="201" t="s">
        <v>296</v>
      </c>
      <c r="D211" s="201" t="s">
        <v>155</v>
      </c>
      <c r="E211" s="202" t="s">
        <v>1603</v>
      </c>
      <c r="F211" s="203" t="s">
        <v>1604</v>
      </c>
      <c r="G211" s="204" t="s">
        <v>153</v>
      </c>
      <c r="H211" s="205">
        <v>15</v>
      </c>
      <c r="I211" s="206"/>
      <c r="J211" s="207">
        <f>ROUND(I211*H211,2)</f>
        <v>0</v>
      </c>
      <c r="K211" s="208"/>
      <c r="L211" s="209"/>
      <c r="M211" s="210" t="s">
        <v>1</v>
      </c>
      <c r="N211" s="211" t="s">
        <v>42</v>
      </c>
      <c r="O211" s="79"/>
      <c r="P211" s="197">
        <f>O211*H211</f>
        <v>0</v>
      </c>
      <c r="Q211" s="197">
        <v>0.00069999999999999999</v>
      </c>
      <c r="R211" s="197">
        <f>Q211*H211</f>
        <v>0.010500000000000001</v>
      </c>
      <c r="S211" s="197">
        <v>0</v>
      </c>
      <c r="T211" s="198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9" t="s">
        <v>384</v>
      </c>
      <c r="AT211" s="199" t="s">
        <v>155</v>
      </c>
      <c r="AU211" s="199" t="s">
        <v>89</v>
      </c>
      <c r="AY211" s="16" t="s">
        <v>148</v>
      </c>
      <c r="BE211" s="200">
        <f>IF(N211="základná",J211,0)</f>
        <v>0</v>
      </c>
      <c r="BF211" s="200">
        <f>IF(N211="znížená",J211,0)</f>
        <v>0</v>
      </c>
      <c r="BG211" s="200">
        <f>IF(N211="zákl. prenesená",J211,0)</f>
        <v>0</v>
      </c>
      <c r="BH211" s="200">
        <f>IF(N211="zníž. prenesená",J211,0)</f>
        <v>0</v>
      </c>
      <c r="BI211" s="200">
        <f>IF(N211="nulová",J211,0)</f>
        <v>0</v>
      </c>
      <c r="BJ211" s="16" t="s">
        <v>89</v>
      </c>
      <c r="BK211" s="200">
        <f>ROUND(I211*H211,2)</f>
        <v>0</v>
      </c>
      <c r="BL211" s="16" t="s">
        <v>384</v>
      </c>
      <c r="BM211" s="199" t="s">
        <v>1605</v>
      </c>
    </row>
    <row r="212" s="2" customFormat="1" ht="24.15" customHeight="1">
      <c r="A212" s="35"/>
      <c r="B212" s="186"/>
      <c r="C212" s="187" t="s">
        <v>441</v>
      </c>
      <c r="D212" s="187" t="s">
        <v>150</v>
      </c>
      <c r="E212" s="188" t="s">
        <v>1606</v>
      </c>
      <c r="F212" s="189" t="s">
        <v>1607</v>
      </c>
      <c r="G212" s="190" t="s">
        <v>153</v>
      </c>
      <c r="H212" s="191">
        <v>18</v>
      </c>
      <c r="I212" s="192"/>
      <c r="J212" s="193">
        <f>ROUND(I212*H212,2)</f>
        <v>0</v>
      </c>
      <c r="K212" s="194"/>
      <c r="L212" s="36"/>
      <c r="M212" s="195" t="s">
        <v>1</v>
      </c>
      <c r="N212" s="196" t="s">
        <v>42</v>
      </c>
      <c r="O212" s="79"/>
      <c r="P212" s="197">
        <f>O212*H212</f>
        <v>0</v>
      </c>
      <c r="Q212" s="197">
        <v>0</v>
      </c>
      <c r="R212" s="197">
        <f>Q212*H212</f>
        <v>0</v>
      </c>
      <c r="S212" s="197">
        <v>0</v>
      </c>
      <c r="T212" s="198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9" t="s">
        <v>268</v>
      </c>
      <c r="AT212" s="199" t="s">
        <v>150</v>
      </c>
      <c r="AU212" s="199" t="s">
        <v>89</v>
      </c>
      <c r="AY212" s="16" t="s">
        <v>148</v>
      </c>
      <c r="BE212" s="200">
        <f>IF(N212="základná",J212,0)</f>
        <v>0</v>
      </c>
      <c r="BF212" s="200">
        <f>IF(N212="znížená",J212,0)</f>
        <v>0</v>
      </c>
      <c r="BG212" s="200">
        <f>IF(N212="zákl. prenesená",J212,0)</f>
        <v>0</v>
      </c>
      <c r="BH212" s="200">
        <f>IF(N212="zníž. prenesená",J212,0)</f>
        <v>0</v>
      </c>
      <c r="BI212" s="200">
        <f>IF(N212="nulová",J212,0)</f>
        <v>0</v>
      </c>
      <c r="BJ212" s="16" t="s">
        <v>89</v>
      </c>
      <c r="BK212" s="200">
        <f>ROUND(I212*H212,2)</f>
        <v>0</v>
      </c>
      <c r="BL212" s="16" t="s">
        <v>268</v>
      </c>
      <c r="BM212" s="199" t="s">
        <v>1608</v>
      </c>
    </row>
    <row r="213" s="2" customFormat="1" ht="24.15" customHeight="1">
      <c r="A213" s="35"/>
      <c r="B213" s="186"/>
      <c r="C213" s="201" t="s">
        <v>300</v>
      </c>
      <c r="D213" s="201" t="s">
        <v>155</v>
      </c>
      <c r="E213" s="202" t="s">
        <v>1609</v>
      </c>
      <c r="F213" s="203" t="s">
        <v>1610</v>
      </c>
      <c r="G213" s="204" t="s">
        <v>153</v>
      </c>
      <c r="H213" s="205">
        <v>18</v>
      </c>
      <c r="I213" s="206"/>
      <c r="J213" s="207">
        <f>ROUND(I213*H213,2)</f>
        <v>0</v>
      </c>
      <c r="K213" s="208"/>
      <c r="L213" s="209"/>
      <c r="M213" s="210" t="s">
        <v>1</v>
      </c>
      <c r="N213" s="211" t="s">
        <v>42</v>
      </c>
      <c r="O213" s="79"/>
      <c r="P213" s="197">
        <f>O213*H213</f>
        <v>0</v>
      </c>
      <c r="Q213" s="197">
        <v>0.00029999999999999997</v>
      </c>
      <c r="R213" s="197">
        <f>Q213*H213</f>
        <v>0.0053999999999999994</v>
      </c>
      <c r="S213" s="197">
        <v>0</v>
      </c>
      <c r="T213" s="198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9" t="s">
        <v>384</v>
      </c>
      <c r="AT213" s="199" t="s">
        <v>155</v>
      </c>
      <c r="AU213" s="199" t="s">
        <v>89</v>
      </c>
      <c r="AY213" s="16" t="s">
        <v>148</v>
      </c>
      <c r="BE213" s="200">
        <f>IF(N213="základná",J213,0)</f>
        <v>0</v>
      </c>
      <c r="BF213" s="200">
        <f>IF(N213="znížená",J213,0)</f>
        <v>0</v>
      </c>
      <c r="BG213" s="200">
        <f>IF(N213="zákl. prenesená",J213,0)</f>
        <v>0</v>
      </c>
      <c r="BH213" s="200">
        <f>IF(N213="zníž. prenesená",J213,0)</f>
        <v>0</v>
      </c>
      <c r="BI213" s="200">
        <f>IF(N213="nulová",J213,0)</f>
        <v>0</v>
      </c>
      <c r="BJ213" s="16" t="s">
        <v>89</v>
      </c>
      <c r="BK213" s="200">
        <f>ROUND(I213*H213,2)</f>
        <v>0</v>
      </c>
      <c r="BL213" s="16" t="s">
        <v>384</v>
      </c>
      <c r="BM213" s="199" t="s">
        <v>1611</v>
      </c>
    </row>
    <row r="214" s="2" customFormat="1" ht="24.15" customHeight="1">
      <c r="A214" s="35"/>
      <c r="B214" s="186"/>
      <c r="C214" s="201" t="s">
        <v>448</v>
      </c>
      <c r="D214" s="201" t="s">
        <v>155</v>
      </c>
      <c r="E214" s="202" t="s">
        <v>1612</v>
      </c>
      <c r="F214" s="203" t="s">
        <v>1613</v>
      </c>
      <c r="G214" s="204" t="s">
        <v>153</v>
      </c>
      <c r="H214" s="205">
        <v>2</v>
      </c>
      <c r="I214" s="206"/>
      <c r="J214" s="207">
        <f>ROUND(I214*H214,2)</f>
        <v>0</v>
      </c>
      <c r="K214" s="208"/>
      <c r="L214" s="209"/>
      <c r="M214" s="210" t="s">
        <v>1</v>
      </c>
      <c r="N214" s="211" t="s">
        <v>42</v>
      </c>
      <c r="O214" s="79"/>
      <c r="P214" s="197">
        <f>O214*H214</f>
        <v>0</v>
      </c>
      <c r="Q214" s="197">
        <v>0.00029999999999999997</v>
      </c>
      <c r="R214" s="197">
        <f>Q214*H214</f>
        <v>0.00059999999999999995</v>
      </c>
      <c r="S214" s="197">
        <v>0</v>
      </c>
      <c r="T214" s="198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99" t="s">
        <v>384</v>
      </c>
      <c r="AT214" s="199" t="s">
        <v>155</v>
      </c>
      <c r="AU214" s="199" t="s">
        <v>89</v>
      </c>
      <c r="AY214" s="16" t="s">
        <v>148</v>
      </c>
      <c r="BE214" s="200">
        <f>IF(N214="základná",J214,0)</f>
        <v>0</v>
      </c>
      <c r="BF214" s="200">
        <f>IF(N214="znížená",J214,0)</f>
        <v>0</v>
      </c>
      <c r="BG214" s="200">
        <f>IF(N214="zákl. prenesená",J214,0)</f>
        <v>0</v>
      </c>
      <c r="BH214" s="200">
        <f>IF(N214="zníž. prenesená",J214,0)</f>
        <v>0</v>
      </c>
      <c r="BI214" s="200">
        <f>IF(N214="nulová",J214,0)</f>
        <v>0</v>
      </c>
      <c r="BJ214" s="16" t="s">
        <v>89</v>
      </c>
      <c r="BK214" s="200">
        <f>ROUND(I214*H214,2)</f>
        <v>0</v>
      </c>
      <c r="BL214" s="16" t="s">
        <v>384</v>
      </c>
      <c r="BM214" s="199" t="s">
        <v>1614</v>
      </c>
    </row>
    <row r="215" s="2" customFormat="1" ht="24.15" customHeight="1">
      <c r="A215" s="35"/>
      <c r="B215" s="186"/>
      <c r="C215" s="201" t="s">
        <v>303</v>
      </c>
      <c r="D215" s="201" t="s">
        <v>155</v>
      </c>
      <c r="E215" s="202" t="s">
        <v>1615</v>
      </c>
      <c r="F215" s="203" t="s">
        <v>1616</v>
      </c>
      <c r="G215" s="204" t="s">
        <v>153</v>
      </c>
      <c r="H215" s="205">
        <v>4</v>
      </c>
      <c r="I215" s="206"/>
      <c r="J215" s="207">
        <f>ROUND(I215*H215,2)</f>
        <v>0</v>
      </c>
      <c r="K215" s="208"/>
      <c r="L215" s="209"/>
      <c r="M215" s="210" t="s">
        <v>1</v>
      </c>
      <c r="N215" s="211" t="s">
        <v>42</v>
      </c>
      <c r="O215" s="79"/>
      <c r="P215" s="197">
        <f>O215*H215</f>
        <v>0</v>
      </c>
      <c r="Q215" s="197">
        <v>0.00029999999999999997</v>
      </c>
      <c r="R215" s="197">
        <f>Q215*H215</f>
        <v>0.0011999999999999999</v>
      </c>
      <c r="S215" s="197">
        <v>0</v>
      </c>
      <c r="T215" s="198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9" t="s">
        <v>384</v>
      </c>
      <c r="AT215" s="199" t="s">
        <v>155</v>
      </c>
      <c r="AU215" s="199" t="s">
        <v>89</v>
      </c>
      <c r="AY215" s="16" t="s">
        <v>148</v>
      </c>
      <c r="BE215" s="200">
        <f>IF(N215="základná",J215,0)</f>
        <v>0</v>
      </c>
      <c r="BF215" s="200">
        <f>IF(N215="znížená",J215,0)</f>
        <v>0</v>
      </c>
      <c r="BG215" s="200">
        <f>IF(N215="zákl. prenesená",J215,0)</f>
        <v>0</v>
      </c>
      <c r="BH215" s="200">
        <f>IF(N215="zníž. prenesená",J215,0)</f>
        <v>0</v>
      </c>
      <c r="BI215" s="200">
        <f>IF(N215="nulová",J215,0)</f>
        <v>0</v>
      </c>
      <c r="BJ215" s="16" t="s">
        <v>89</v>
      </c>
      <c r="BK215" s="200">
        <f>ROUND(I215*H215,2)</f>
        <v>0</v>
      </c>
      <c r="BL215" s="16" t="s">
        <v>384</v>
      </c>
      <c r="BM215" s="199" t="s">
        <v>1617</v>
      </c>
    </row>
    <row r="216" s="2" customFormat="1" ht="24.15" customHeight="1">
      <c r="A216" s="35"/>
      <c r="B216" s="186"/>
      <c r="C216" s="187" t="s">
        <v>455</v>
      </c>
      <c r="D216" s="187" t="s">
        <v>150</v>
      </c>
      <c r="E216" s="188" t="s">
        <v>1618</v>
      </c>
      <c r="F216" s="189" t="s">
        <v>1619</v>
      </c>
      <c r="G216" s="190" t="s">
        <v>153</v>
      </c>
      <c r="H216" s="191">
        <v>2</v>
      </c>
      <c r="I216" s="192"/>
      <c r="J216" s="193">
        <f>ROUND(I216*H216,2)</f>
        <v>0</v>
      </c>
      <c r="K216" s="194"/>
      <c r="L216" s="36"/>
      <c r="M216" s="195" t="s">
        <v>1</v>
      </c>
      <c r="N216" s="196" t="s">
        <v>42</v>
      </c>
      <c r="O216" s="79"/>
      <c r="P216" s="197">
        <f>O216*H216</f>
        <v>0</v>
      </c>
      <c r="Q216" s="197">
        <v>0</v>
      </c>
      <c r="R216" s="197">
        <f>Q216*H216</f>
        <v>0</v>
      </c>
      <c r="S216" s="197">
        <v>0</v>
      </c>
      <c r="T216" s="198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9" t="s">
        <v>268</v>
      </c>
      <c r="AT216" s="199" t="s">
        <v>150</v>
      </c>
      <c r="AU216" s="199" t="s">
        <v>89</v>
      </c>
      <c r="AY216" s="16" t="s">
        <v>148</v>
      </c>
      <c r="BE216" s="200">
        <f>IF(N216="základná",J216,0)</f>
        <v>0</v>
      </c>
      <c r="BF216" s="200">
        <f>IF(N216="znížená",J216,0)</f>
        <v>0</v>
      </c>
      <c r="BG216" s="200">
        <f>IF(N216="zákl. prenesená",J216,0)</f>
        <v>0</v>
      </c>
      <c r="BH216" s="200">
        <f>IF(N216="zníž. prenesená",J216,0)</f>
        <v>0</v>
      </c>
      <c r="BI216" s="200">
        <f>IF(N216="nulová",J216,0)</f>
        <v>0</v>
      </c>
      <c r="BJ216" s="16" t="s">
        <v>89</v>
      </c>
      <c r="BK216" s="200">
        <f>ROUND(I216*H216,2)</f>
        <v>0</v>
      </c>
      <c r="BL216" s="16" t="s">
        <v>268</v>
      </c>
      <c r="BM216" s="199" t="s">
        <v>1620</v>
      </c>
    </row>
    <row r="217" s="2" customFormat="1" ht="16.5" customHeight="1">
      <c r="A217" s="35"/>
      <c r="B217" s="186"/>
      <c r="C217" s="201" t="s">
        <v>307</v>
      </c>
      <c r="D217" s="201" t="s">
        <v>155</v>
      </c>
      <c r="E217" s="202" t="s">
        <v>1621</v>
      </c>
      <c r="F217" s="203" t="s">
        <v>1622</v>
      </c>
      <c r="G217" s="204" t="s">
        <v>153</v>
      </c>
      <c r="H217" s="205">
        <v>1</v>
      </c>
      <c r="I217" s="206"/>
      <c r="J217" s="207">
        <f>ROUND(I217*H217,2)</f>
        <v>0</v>
      </c>
      <c r="K217" s="208"/>
      <c r="L217" s="209"/>
      <c r="M217" s="210" t="s">
        <v>1</v>
      </c>
      <c r="N217" s="211" t="s">
        <v>42</v>
      </c>
      <c r="O217" s="79"/>
      <c r="P217" s="197">
        <f>O217*H217</f>
        <v>0</v>
      </c>
      <c r="Q217" s="197">
        <v>0.0050000000000000001</v>
      </c>
      <c r="R217" s="197">
        <f>Q217*H217</f>
        <v>0.0050000000000000001</v>
      </c>
      <c r="S217" s="197">
        <v>0</v>
      </c>
      <c r="T217" s="198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9" t="s">
        <v>384</v>
      </c>
      <c r="AT217" s="199" t="s">
        <v>155</v>
      </c>
      <c r="AU217" s="199" t="s">
        <v>89</v>
      </c>
      <c r="AY217" s="16" t="s">
        <v>148</v>
      </c>
      <c r="BE217" s="200">
        <f>IF(N217="základná",J217,0)</f>
        <v>0</v>
      </c>
      <c r="BF217" s="200">
        <f>IF(N217="znížená",J217,0)</f>
        <v>0</v>
      </c>
      <c r="BG217" s="200">
        <f>IF(N217="zákl. prenesená",J217,0)</f>
        <v>0</v>
      </c>
      <c r="BH217" s="200">
        <f>IF(N217="zníž. prenesená",J217,0)</f>
        <v>0</v>
      </c>
      <c r="BI217" s="200">
        <f>IF(N217="nulová",J217,0)</f>
        <v>0</v>
      </c>
      <c r="BJ217" s="16" t="s">
        <v>89</v>
      </c>
      <c r="BK217" s="200">
        <f>ROUND(I217*H217,2)</f>
        <v>0</v>
      </c>
      <c r="BL217" s="16" t="s">
        <v>384</v>
      </c>
      <c r="BM217" s="199" t="s">
        <v>1623</v>
      </c>
    </row>
    <row r="218" s="2" customFormat="1" ht="16.5" customHeight="1">
      <c r="A218" s="35"/>
      <c r="B218" s="186"/>
      <c r="C218" s="201" t="s">
        <v>462</v>
      </c>
      <c r="D218" s="201" t="s">
        <v>155</v>
      </c>
      <c r="E218" s="202" t="s">
        <v>1624</v>
      </c>
      <c r="F218" s="203" t="s">
        <v>1625</v>
      </c>
      <c r="G218" s="204" t="s">
        <v>153</v>
      </c>
      <c r="H218" s="205">
        <v>1</v>
      </c>
      <c r="I218" s="206"/>
      <c r="J218" s="207">
        <f>ROUND(I218*H218,2)</f>
        <v>0</v>
      </c>
      <c r="K218" s="208"/>
      <c r="L218" s="209"/>
      <c r="M218" s="210" t="s">
        <v>1</v>
      </c>
      <c r="N218" s="211" t="s">
        <v>42</v>
      </c>
      <c r="O218" s="79"/>
      <c r="P218" s="197">
        <f>O218*H218</f>
        <v>0</v>
      </c>
      <c r="Q218" s="197">
        <v>0.0050000000000000001</v>
      </c>
      <c r="R218" s="197">
        <f>Q218*H218</f>
        <v>0.0050000000000000001</v>
      </c>
      <c r="S218" s="197">
        <v>0</v>
      </c>
      <c r="T218" s="198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9" t="s">
        <v>384</v>
      </c>
      <c r="AT218" s="199" t="s">
        <v>155</v>
      </c>
      <c r="AU218" s="199" t="s">
        <v>89</v>
      </c>
      <c r="AY218" s="16" t="s">
        <v>148</v>
      </c>
      <c r="BE218" s="200">
        <f>IF(N218="základná",J218,0)</f>
        <v>0</v>
      </c>
      <c r="BF218" s="200">
        <f>IF(N218="znížená",J218,0)</f>
        <v>0</v>
      </c>
      <c r="BG218" s="200">
        <f>IF(N218="zákl. prenesená",J218,0)</f>
        <v>0</v>
      </c>
      <c r="BH218" s="200">
        <f>IF(N218="zníž. prenesená",J218,0)</f>
        <v>0</v>
      </c>
      <c r="BI218" s="200">
        <f>IF(N218="nulová",J218,0)</f>
        <v>0</v>
      </c>
      <c r="BJ218" s="16" t="s">
        <v>89</v>
      </c>
      <c r="BK218" s="200">
        <f>ROUND(I218*H218,2)</f>
        <v>0</v>
      </c>
      <c r="BL218" s="16" t="s">
        <v>384</v>
      </c>
      <c r="BM218" s="199" t="s">
        <v>1626</v>
      </c>
    </row>
    <row r="219" s="2" customFormat="1" ht="16.5" customHeight="1">
      <c r="A219" s="35"/>
      <c r="B219" s="186"/>
      <c r="C219" s="187" t="s">
        <v>312</v>
      </c>
      <c r="D219" s="187" t="s">
        <v>150</v>
      </c>
      <c r="E219" s="188" t="s">
        <v>1627</v>
      </c>
      <c r="F219" s="189" t="s">
        <v>1628</v>
      </c>
      <c r="G219" s="190" t="s">
        <v>153</v>
      </c>
      <c r="H219" s="191">
        <v>12</v>
      </c>
      <c r="I219" s="192"/>
      <c r="J219" s="193">
        <f>ROUND(I219*H219,2)</f>
        <v>0</v>
      </c>
      <c r="K219" s="194"/>
      <c r="L219" s="36"/>
      <c r="M219" s="195" t="s">
        <v>1</v>
      </c>
      <c r="N219" s="196" t="s">
        <v>42</v>
      </c>
      <c r="O219" s="79"/>
      <c r="P219" s="197">
        <f>O219*H219</f>
        <v>0</v>
      </c>
      <c r="Q219" s="197">
        <v>0</v>
      </c>
      <c r="R219" s="197">
        <f>Q219*H219</f>
        <v>0</v>
      </c>
      <c r="S219" s="197">
        <v>0</v>
      </c>
      <c r="T219" s="198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99" t="s">
        <v>268</v>
      </c>
      <c r="AT219" s="199" t="s">
        <v>150</v>
      </c>
      <c r="AU219" s="199" t="s">
        <v>89</v>
      </c>
      <c r="AY219" s="16" t="s">
        <v>148</v>
      </c>
      <c r="BE219" s="200">
        <f>IF(N219="základná",J219,0)</f>
        <v>0</v>
      </c>
      <c r="BF219" s="200">
        <f>IF(N219="znížená",J219,0)</f>
        <v>0</v>
      </c>
      <c r="BG219" s="200">
        <f>IF(N219="zákl. prenesená",J219,0)</f>
        <v>0</v>
      </c>
      <c r="BH219" s="200">
        <f>IF(N219="zníž. prenesená",J219,0)</f>
        <v>0</v>
      </c>
      <c r="BI219" s="200">
        <f>IF(N219="nulová",J219,0)</f>
        <v>0</v>
      </c>
      <c r="BJ219" s="16" t="s">
        <v>89</v>
      </c>
      <c r="BK219" s="200">
        <f>ROUND(I219*H219,2)</f>
        <v>0</v>
      </c>
      <c r="BL219" s="16" t="s">
        <v>268</v>
      </c>
      <c r="BM219" s="199" t="s">
        <v>1629</v>
      </c>
    </row>
    <row r="220" s="2" customFormat="1" ht="16.5" customHeight="1">
      <c r="A220" s="35"/>
      <c r="B220" s="186"/>
      <c r="C220" s="201" t="s">
        <v>469</v>
      </c>
      <c r="D220" s="201" t="s">
        <v>155</v>
      </c>
      <c r="E220" s="202" t="s">
        <v>1630</v>
      </c>
      <c r="F220" s="203" t="s">
        <v>1631</v>
      </c>
      <c r="G220" s="204" t="s">
        <v>153</v>
      </c>
      <c r="H220" s="205">
        <v>12</v>
      </c>
      <c r="I220" s="206"/>
      <c r="J220" s="207">
        <f>ROUND(I220*H220,2)</f>
        <v>0</v>
      </c>
      <c r="K220" s="208"/>
      <c r="L220" s="209"/>
      <c r="M220" s="210" t="s">
        <v>1</v>
      </c>
      <c r="N220" s="211" t="s">
        <v>42</v>
      </c>
      <c r="O220" s="79"/>
      <c r="P220" s="197">
        <f>O220*H220</f>
        <v>0</v>
      </c>
      <c r="Q220" s="197">
        <v>0.0050000000000000001</v>
      </c>
      <c r="R220" s="197">
        <f>Q220*H220</f>
        <v>0.059999999999999998</v>
      </c>
      <c r="S220" s="197">
        <v>0</v>
      </c>
      <c r="T220" s="198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9" t="s">
        <v>384</v>
      </c>
      <c r="AT220" s="199" t="s">
        <v>155</v>
      </c>
      <c r="AU220" s="199" t="s">
        <v>89</v>
      </c>
      <c r="AY220" s="16" t="s">
        <v>148</v>
      </c>
      <c r="BE220" s="200">
        <f>IF(N220="základná",J220,0)</f>
        <v>0</v>
      </c>
      <c r="BF220" s="200">
        <f>IF(N220="znížená",J220,0)</f>
        <v>0</v>
      </c>
      <c r="BG220" s="200">
        <f>IF(N220="zákl. prenesená",J220,0)</f>
        <v>0</v>
      </c>
      <c r="BH220" s="200">
        <f>IF(N220="zníž. prenesená",J220,0)</f>
        <v>0</v>
      </c>
      <c r="BI220" s="200">
        <f>IF(N220="nulová",J220,0)</f>
        <v>0</v>
      </c>
      <c r="BJ220" s="16" t="s">
        <v>89</v>
      </c>
      <c r="BK220" s="200">
        <f>ROUND(I220*H220,2)</f>
        <v>0</v>
      </c>
      <c r="BL220" s="16" t="s">
        <v>384</v>
      </c>
      <c r="BM220" s="199" t="s">
        <v>1632</v>
      </c>
    </row>
    <row r="221" s="2" customFormat="1" ht="21.75" customHeight="1">
      <c r="A221" s="35"/>
      <c r="B221" s="186"/>
      <c r="C221" s="187" t="s">
        <v>316</v>
      </c>
      <c r="D221" s="187" t="s">
        <v>150</v>
      </c>
      <c r="E221" s="188" t="s">
        <v>1633</v>
      </c>
      <c r="F221" s="189" t="s">
        <v>1634</v>
      </c>
      <c r="G221" s="190" t="s">
        <v>153</v>
      </c>
      <c r="H221" s="191">
        <v>8</v>
      </c>
      <c r="I221" s="192"/>
      <c r="J221" s="193">
        <f>ROUND(I221*H221,2)</f>
        <v>0</v>
      </c>
      <c r="K221" s="194"/>
      <c r="L221" s="36"/>
      <c r="M221" s="195" t="s">
        <v>1</v>
      </c>
      <c r="N221" s="196" t="s">
        <v>42</v>
      </c>
      <c r="O221" s="79"/>
      <c r="P221" s="197">
        <f>O221*H221</f>
        <v>0</v>
      </c>
      <c r="Q221" s="197">
        <v>0</v>
      </c>
      <c r="R221" s="197">
        <f>Q221*H221</f>
        <v>0</v>
      </c>
      <c r="S221" s="197">
        <v>0</v>
      </c>
      <c r="T221" s="198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99" t="s">
        <v>268</v>
      </c>
      <c r="AT221" s="199" t="s">
        <v>150</v>
      </c>
      <c r="AU221" s="199" t="s">
        <v>89</v>
      </c>
      <c r="AY221" s="16" t="s">
        <v>148</v>
      </c>
      <c r="BE221" s="200">
        <f>IF(N221="základná",J221,0)</f>
        <v>0</v>
      </c>
      <c r="BF221" s="200">
        <f>IF(N221="znížená",J221,0)</f>
        <v>0</v>
      </c>
      <c r="BG221" s="200">
        <f>IF(N221="zákl. prenesená",J221,0)</f>
        <v>0</v>
      </c>
      <c r="BH221" s="200">
        <f>IF(N221="zníž. prenesená",J221,0)</f>
        <v>0</v>
      </c>
      <c r="BI221" s="200">
        <f>IF(N221="nulová",J221,0)</f>
        <v>0</v>
      </c>
      <c r="BJ221" s="16" t="s">
        <v>89</v>
      </c>
      <c r="BK221" s="200">
        <f>ROUND(I221*H221,2)</f>
        <v>0</v>
      </c>
      <c r="BL221" s="16" t="s">
        <v>268</v>
      </c>
      <c r="BM221" s="199" t="s">
        <v>1635</v>
      </c>
    </row>
    <row r="222" s="2" customFormat="1" ht="21.75" customHeight="1">
      <c r="A222" s="35"/>
      <c r="B222" s="186"/>
      <c r="C222" s="201" t="s">
        <v>476</v>
      </c>
      <c r="D222" s="201" t="s">
        <v>155</v>
      </c>
      <c r="E222" s="202" t="s">
        <v>1636</v>
      </c>
      <c r="F222" s="203" t="s">
        <v>1637</v>
      </c>
      <c r="G222" s="204" t="s">
        <v>153</v>
      </c>
      <c r="H222" s="205">
        <v>8</v>
      </c>
      <c r="I222" s="206"/>
      <c r="J222" s="207">
        <f>ROUND(I222*H222,2)</f>
        <v>0</v>
      </c>
      <c r="K222" s="208"/>
      <c r="L222" s="209"/>
      <c r="M222" s="210" t="s">
        <v>1</v>
      </c>
      <c r="N222" s="211" t="s">
        <v>42</v>
      </c>
      <c r="O222" s="79"/>
      <c r="P222" s="197">
        <f>O222*H222</f>
        <v>0</v>
      </c>
      <c r="Q222" s="197">
        <v>0.00071000000000000002</v>
      </c>
      <c r="R222" s="197">
        <f>Q222*H222</f>
        <v>0.0056800000000000002</v>
      </c>
      <c r="S222" s="197">
        <v>0</v>
      </c>
      <c r="T222" s="198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99" t="s">
        <v>384</v>
      </c>
      <c r="AT222" s="199" t="s">
        <v>155</v>
      </c>
      <c r="AU222" s="199" t="s">
        <v>89</v>
      </c>
      <c r="AY222" s="16" t="s">
        <v>148</v>
      </c>
      <c r="BE222" s="200">
        <f>IF(N222="základná",J222,0)</f>
        <v>0</v>
      </c>
      <c r="BF222" s="200">
        <f>IF(N222="znížená",J222,0)</f>
        <v>0</v>
      </c>
      <c r="BG222" s="200">
        <f>IF(N222="zákl. prenesená",J222,0)</f>
        <v>0</v>
      </c>
      <c r="BH222" s="200">
        <f>IF(N222="zníž. prenesená",J222,0)</f>
        <v>0</v>
      </c>
      <c r="BI222" s="200">
        <f>IF(N222="nulová",J222,0)</f>
        <v>0</v>
      </c>
      <c r="BJ222" s="16" t="s">
        <v>89</v>
      </c>
      <c r="BK222" s="200">
        <f>ROUND(I222*H222,2)</f>
        <v>0</v>
      </c>
      <c r="BL222" s="16" t="s">
        <v>384</v>
      </c>
      <c r="BM222" s="199" t="s">
        <v>1638</v>
      </c>
    </row>
    <row r="223" s="2" customFormat="1" ht="24.15" customHeight="1">
      <c r="A223" s="35"/>
      <c r="B223" s="186"/>
      <c r="C223" s="201" t="s">
        <v>319</v>
      </c>
      <c r="D223" s="201" t="s">
        <v>155</v>
      </c>
      <c r="E223" s="202" t="s">
        <v>1639</v>
      </c>
      <c r="F223" s="203" t="s">
        <v>1640</v>
      </c>
      <c r="G223" s="204" t="s">
        <v>153</v>
      </c>
      <c r="H223" s="205">
        <v>8</v>
      </c>
      <c r="I223" s="206"/>
      <c r="J223" s="207">
        <f>ROUND(I223*H223,2)</f>
        <v>0</v>
      </c>
      <c r="K223" s="208"/>
      <c r="L223" s="209"/>
      <c r="M223" s="210" t="s">
        <v>1</v>
      </c>
      <c r="N223" s="211" t="s">
        <v>42</v>
      </c>
      <c r="O223" s="79"/>
      <c r="P223" s="197">
        <f>O223*H223</f>
        <v>0</v>
      </c>
      <c r="Q223" s="197">
        <v>0</v>
      </c>
      <c r="R223" s="197">
        <f>Q223*H223</f>
        <v>0</v>
      </c>
      <c r="S223" s="197">
        <v>0</v>
      </c>
      <c r="T223" s="198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9" t="s">
        <v>384</v>
      </c>
      <c r="AT223" s="199" t="s">
        <v>155</v>
      </c>
      <c r="AU223" s="199" t="s">
        <v>89</v>
      </c>
      <c r="AY223" s="16" t="s">
        <v>148</v>
      </c>
      <c r="BE223" s="200">
        <f>IF(N223="základná",J223,0)</f>
        <v>0</v>
      </c>
      <c r="BF223" s="200">
        <f>IF(N223="znížená",J223,0)</f>
        <v>0</v>
      </c>
      <c r="BG223" s="200">
        <f>IF(N223="zákl. prenesená",J223,0)</f>
        <v>0</v>
      </c>
      <c r="BH223" s="200">
        <f>IF(N223="zníž. prenesená",J223,0)</f>
        <v>0</v>
      </c>
      <c r="BI223" s="200">
        <f>IF(N223="nulová",J223,0)</f>
        <v>0</v>
      </c>
      <c r="BJ223" s="16" t="s">
        <v>89</v>
      </c>
      <c r="BK223" s="200">
        <f>ROUND(I223*H223,2)</f>
        <v>0</v>
      </c>
      <c r="BL223" s="16" t="s">
        <v>384</v>
      </c>
      <c r="BM223" s="199" t="s">
        <v>1641</v>
      </c>
    </row>
    <row r="224" s="2" customFormat="1" ht="21.75" customHeight="1">
      <c r="A224" s="35"/>
      <c r="B224" s="186"/>
      <c r="C224" s="187" t="s">
        <v>483</v>
      </c>
      <c r="D224" s="187" t="s">
        <v>150</v>
      </c>
      <c r="E224" s="188" t="s">
        <v>1642</v>
      </c>
      <c r="F224" s="189" t="s">
        <v>1643</v>
      </c>
      <c r="G224" s="190" t="s">
        <v>153</v>
      </c>
      <c r="H224" s="191">
        <v>37</v>
      </c>
      <c r="I224" s="192"/>
      <c r="J224" s="193">
        <f>ROUND(I224*H224,2)</f>
        <v>0</v>
      </c>
      <c r="K224" s="194"/>
      <c r="L224" s="36"/>
      <c r="M224" s="195" t="s">
        <v>1</v>
      </c>
      <c r="N224" s="196" t="s">
        <v>42</v>
      </c>
      <c r="O224" s="79"/>
      <c r="P224" s="197">
        <f>O224*H224</f>
        <v>0</v>
      </c>
      <c r="Q224" s="197">
        <v>0</v>
      </c>
      <c r="R224" s="197">
        <f>Q224*H224</f>
        <v>0</v>
      </c>
      <c r="S224" s="197">
        <v>0</v>
      </c>
      <c r="T224" s="198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9" t="s">
        <v>154</v>
      </c>
      <c r="AT224" s="199" t="s">
        <v>150</v>
      </c>
      <c r="AU224" s="199" t="s">
        <v>89</v>
      </c>
      <c r="AY224" s="16" t="s">
        <v>148</v>
      </c>
      <c r="BE224" s="200">
        <f>IF(N224="základná",J224,0)</f>
        <v>0</v>
      </c>
      <c r="BF224" s="200">
        <f>IF(N224="znížená",J224,0)</f>
        <v>0</v>
      </c>
      <c r="BG224" s="200">
        <f>IF(N224="zákl. prenesená",J224,0)</f>
        <v>0</v>
      </c>
      <c r="BH224" s="200">
        <f>IF(N224="zníž. prenesená",J224,0)</f>
        <v>0</v>
      </c>
      <c r="BI224" s="200">
        <f>IF(N224="nulová",J224,0)</f>
        <v>0</v>
      </c>
      <c r="BJ224" s="16" t="s">
        <v>89</v>
      </c>
      <c r="BK224" s="200">
        <f>ROUND(I224*H224,2)</f>
        <v>0</v>
      </c>
      <c r="BL224" s="16" t="s">
        <v>154</v>
      </c>
      <c r="BM224" s="199" t="s">
        <v>1644</v>
      </c>
    </row>
    <row r="225" s="2" customFormat="1" ht="37.8" customHeight="1">
      <c r="A225" s="35"/>
      <c r="B225" s="186"/>
      <c r="C225" s="201" t="s">
        <v>323</v>
      </c>
      <c r="D225" s="201" t="s">
        <v>155</v>
      </c>
      <c r="E225" s="202" t="s">
        <v>1645</v>
      </c>
      <c r="F225" s="203" t="s">
        <v>1646</v>
      </c>
      <c r="G225" s="204" t="s">
        <v>153</v>
      </c>
      <c r="H225" s="205">
        <v>37</v>
      </c>
      <c r="I225" s="206"/>
      <c r="J225" s="207">
        <f>ROUND(I225*H225,2)</f>
        <v>0</v>
      </c>
      <c r="K225" s="208"/>
      <c r="L225" s="209"/>
      <c r="M225" s="210" t="s">
        <v>1</v>
      </c>
      <c r="N225" s="211" t="s">
        <v>42</v>
      </c>
      <c r="O225" s="79"/>
      <c r="P225" s="197">
        <f>O225*H225</f>
        <v>0</v>
      </c>
      <c r="Q225" s="197">
        <v>0</v>
      </c>
      <c r="R225" s="197">
        <f>Q225*H225</f>
        <v>0</v>
      </c>
      <c r="S225" s="197">
        <v>0</v>
      </c>
      <c r="T225" s="198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9" t="s">
        <v>158</v>
      </c>
      <c r="AT225" s="199" t="s">
        <v>155</v>
      </c>
      <c r="AU225" s="199" t="s">
        <v>89</v>
      </c>
      <c r="AY225" s="16" t="s">
        <v>148</v>
      </c>
      <c r="BE225" s="200">
        <f>IF(N225="základná",J225,0)</f>
        <v>0</v>
      </c>
      <c r="BF225" s="200">
        <f>IF(N225="znížená",J225,0)</f>
        <v>0</v>
      </c>
      <c r="BG225" s="200">
        <f>IF(N225="zákl. prenesená",J225,0)</f>
        <v>0</v>
      </c>
      <c r="BH225" s="200">
        <f>IF(N225="zníž. prenesená",J225,0)</f>
        <v>0</v>
      </c>
      <c r="BI225" s="200">
        <f>IF(N225="nulová",J225,0)</f>
        <v>0</v>
      </c>
      <c r="BJ225" s="16" t="s">
        <v>89</v>
      </c>
      <c r="BK225" s="200">
        <f>ROUND(I225*H225,2)</f>
        <v>0</v>
      </c>
      <c r="BL225" s="16" t="s">
        <v>154</v>
      </c>
      <c r="BM225" s="199" t="s">
        <v>1647</v>
      </c>
    </row>
    <row r="226" s="2" customFormat="1" ht="33" customHeight="1">
      <c r="A226" s="35"/>
      <c r="B226" s="186"/>
      <c r="C226" s="201" t="s">
        <v>490</v>
      </c>
      <c r="D226" s="201" t="s">
        <v>155</v>
      </c>
      <c r="E226" s="202" t="s">
        <v>1648</v>
      </c>
      <c r="F226" s="203" t="s">
        <v>1649</v>
      </c>
      <c r="G226" s="204" t="s">
        <v>153</v>
      </c>
      <c r="H226" s="205">
        <v>37</v>
      </c>
      <c r="I226" s="206"/>
      <c r="J226" s="207">
        <f>ROUND(I226*H226,2)</f>
        <v>0</v>
      </c>
      <c r="K226" s="208"/>
      <c r="L226" s="209"/>
      <c r="M226" s="210" t="s">
        <v>1</v>
      </c>
      <c r="N226" s="211" t="s">
        <v>42</v>
      </c>
      <c r="O226" s="79"/>
      <c r="P226" s="197">
        <f>O226*H226</f>
        <v>0</v>
      </c>
      <c r="Q226" s="197">
        <v>0</v>
      </c>
      <c r="R226" s="197">
        <f>Q226*H226</f>
        <v>0</v>
      </c>
      <c r="S226" s="197">
        <v>0</v>
      </c>
      <c r="T226" s="198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9" t="s">
        <v>158</v>
      </c>
      <c r="AT226" s="199" t="s">
        <v>155</v>
      </c>
      <c r="AU226" s="199" t="s">
        <v>89</v>
      </c>
      <c r="AY226" s="16" t="s">
        <v>148</v>
      </c>
      <c r="BE226" s="200">
        <f>IF(N226="základná",J226,0)</f>
        <v>0</v>
      </c>
      <c r="BF226" s="200">
        <f>IF(N226="znížená",J226,0)</f>
        <v>0</v>
      </c>
      <c r="BG226" s="200">
        <f>IF(N226="zákl. prenesená",J226,0)</f>
        <v>0</v>
      </c>
      <c r="BH226" s="200">
        <f>IF(N226="zníž. prenesená",J226,0)</f>
        <v>0</v>
      </c>
      <c r="BI226" s="200">
        <f>IF(N226="nulová",J226,0)</f>
        <v>0</v>
      </c>
      <c r="BJ226" s="16" t="s">
        <v>89</v>
      </c>
      <c r="BK226" s="200">
        <f>ROUND(I226*H226,2)</f>
        <v>0</v>
      </c>
      <c r="BL226" s="16" t="s">
        <v>154</v>
      </c>
      <c r="BM226" s="199" t="s">
        <v>1650</v>
      </c>
    </row>
    <row r="227" s="2" customFormat="1" ht="16.5" customHeight="1">
      <c r="A227" s="35"/>
      <c r="B227" s="186"/>
      <c r="C227" s="187" t="s">
        <v>326</v>
      </c>
      <c r="D227" s="187" t="s">
        <v>150</v>
      </c>
      <c r="E227" s="188" t="s">
        <v>1651</v>
      </c>
      <c r="F227" s="189" t="s">
        <v>1652</v>
      </c>
      <c r="G227" s="190" t="s">
        <v>153</v>
      </c>
      <c r="H227" s="191">
        <v>3</v>
      </c>
      <c r="I227" s="192"/>
      <c r="J227" s="193">
        <f>ROUND(I227*H227,2)</f>
        <v>0</v>
      </c>
      <c r="K227" s="194"/>
      <c r="L227" s="36"/>
      <c r="M227" s="195" t="s">
        <v>1</v>
      </c>
      <c r="N227" s="196" t="s">
        <v>42</v>
      </c>
      <c r="O227" s="79"/>
      <c r="P227" s="197">
        <f>O227*H227</f>
        <v>0</v>
      </c>
      <c r="Q227" s="197">
        <v>0</v>
      </c>
      <c r="R227" s="197">
        <f>Q227*H227</f>
        <v>0</v>
      </c>
      <c r="S227" s="197">
        <v>0</v>
      </c>
      <c r="T227" s="198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99" t="s">
        <v>268</v>
      </c>
      <c r="AT227" s="199" t="s">
        <v>150</v>
      </c>
      <c r="AU227" s="199" t="s">
        <v>89</v>
      </c>
      <c r="AY227" s="16" t="s">
        <v>148</v>
      </c>
      <c r="BE227" s="200">
        <f>IF(N227="základná",J227,0)</f>
        <v>0</v>
      </c>
      <c r="BF227" s="200">
        <f>IF(N227="znížená",J227,0)</f>
        <v>0</v>
      </c>
      <c r="BG227" s="200">
        <f>IF(N227="zákl. prenesená",J227,0)</f>
        <v>0</v>
      </c>
      <c r="BH227" s="200">
        <f>IF(N227="zníž. prenesená",J227,0)</f>
        <v>0</v>
      </c>
      <c r="BI227" s="200">
        <f>IF(N227="nulová",J227,0)</f>
        <v>0</v>
      </c>
      <c r="BJ227" s="16" t="s">
        <v>89</v>
      </c>
      <c r="BK227" s="200">
        <f>ROUND(I227*H227,2)</f>
        <v>0</v>
      </c>
      <c r="BL227" s="16" t="s">
        <v>268</v>
      </c>
      <c r="BM227" s="199" t="s">
        <v>1653</v>
      </c>
    </row>
    <row r="228" s="2" customFormat="1" ht="16.5" customHeight="1">
      <c r="A228" s="35"/>
      <c r="B228" s="186"/>
      <c r="C228" s="187" t="s">
        <v>497</v>
      </c>
      <c r="D228" s="187" t="s">
        <v>150</v>
      </c>
      <c r="E228" s="188" t="s">
        <v>1654</v>
      </c>
      <c r="F228" s="189" t="s">
        <v>1655</v>
      </c>
      <c r="G228" s="190" t="s">
        <v>153</v>
      </c>
      <c r="H228" s="191">
        <v>10</v>
      </c>
      <c r="I228" s="192"/>
      <c r="J228" s="193">
        <f>ROUND(I228*H228,2)</f>
        <v>0</v>
      </c>
      <c r="K228" s="194"/>
      <c r="L228" s="36"/>
      <c r="M228" s="195" t="s">
        <v>1</v>
      </c>
      <c r="N228" s="196" t="s">
        <v>42</v>
      </c>
      <c r="O228" s="79"/>
      <c r="P228" s="197">
        <f>O228*H228</f>
        <v>0</v>
      </c>
      <c r="Q228" s="197">
        <v>0</v>
      </c>
      <c r="R228" s="197">
        <f>Q228*H228</f>
        <v>0</v>
      </c>
      <c r="S228" s="197">
        <v>0</v>
      </c>
      <c r="T228" s="198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99" t="s">
        <v>268</v>
      </c>
      <c r="AT228" s="199" t="s">
        <v>150</v>
      </c>
      <c r="AU228" s="199" t="s">
        <v>89</v>
      </c>
      <c r="AY228" s="16" t="s">
        <v>148</v>
      </c>
      <c r="BE228" s="200">
        <f>IF(N228="základná",J228,0)</f>
        <v>0</v>
      </c>
      <c r="BF228" s="200">
        <f>IF(N228="znížená",J228,0)</f>
        <v>0</v>
      </c>
      <c r="BG228" s="200">
        <f>IF(N228="zákl. prenesená",J228,0)</f>
        <v>0</v>
      </c>
      <c r="BH228" s="200">
        <f>IF(N228="zníž. prenesená",J228,0)</f>
        <v>0</v>
      </c>
      <c r="BI228" s="200">
        <f>IF(N228="nulová",J228,0)</f>
        <v>0</v>
      </c>
      <c r="BJ228" s="16" t="s">
        <v>89</v>
      </c>
      <c r="BK228" s="200">
        <f>ROUND(I228*H228,2)</f>
        <v>0</v>
      </c>
      <c r="BL228" s="16" t="s">
        <v>268</v>
      </c>
      <c r="BM228" s="199" t="s">
        <v>1656</v>
      </c>
    </row>
    <row r="229" s="2" customFormat="1" ht="24.15" customHeight="1">
      <c r="A229" s="35"/>
      <c r="B229" s="186"/>
      <c r="C229" s="187" t="s">
        <v>330</v>
      </c>
      <c r="D229" s="187" t="s">
        <v>150</v>
      </c>
      <c r="E229" s="188" t="s">
        <v>1657</v>
      </c>
      <c r="F229" s="189" t="s">
        <v>1658</v>
      </c>
      <c r="G229" s="190" t="s">
        <v>165</v>
      </c>
      <c r="H229" s="191">
        <v>506</v>
      </c>
      <c r="I229" s="192"/>
      <c r="J229" s="193">
        <f>ROUND(I229*H229,2)</f>
        <v>0</v>
      </c>
      <c r="K229" s="194"/>
      <c r="L229" s="36"/>
      <c r="M229" s="195" t="s">
        <v>1</v>
      </c>
      <c r="N229" s="196" t="s">
        <v>42</v>
      </c>
      <c r="O229" s="79"/>
      <c r="P229" s="197">
        <f>O229*H229</f>
        <v>0</v>
      </c>
      <c r="Q229" s="197">
        <v>0</v>
      </c>
      <c r="R229" s="197">
        <f>Q229*H229</f>
        <v>0</v>
      </c>
      <c r="S229" s="197">
        <v>0</v>
      </c>
      <c r="T229" s="198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9" t="s">
        <v>268</v>
      </c>
      <c r="AT229" s="199" t="s">
        <v>150</v>
      </c>
      <c r="AU229" s="199" t="s">
        <v>89</v>
      </c>
      <c r="AY229" s="16" t="s">
        <v>148</v>
      </c>
      <c r="BE229" s="200">
        <f>IF(N229="základná",J229,0)</f>
        <v>0</v>
      </c>
      <c r="BF229" s="200">
        <f>IF(N229="znížená",J229,0)</f>
        <v>0</v>
      </c>
      <c r="BG229" s="200">
        <f>IF(N229="zákl. prenesená",J229,0)</f>
        <v>0</v>
      </c>
      <c r="BH229" s="200">
        <f>IF(N229="zníž. prenesená",J229,0)</f>
        <v>0</v>
      </c>
      <c r="BI229" s="200">
        <f>IF(N229="nulová",J229,0)</f>
        <v>0</v>
      </c>
      <c r="BJ229" s="16" t="s">
        <v>89</v>
      </c>
      <c r="BK229" s="200">
        <f>ROUND(I229*H229,2)</f>
        <v>0</v>
      </c>
      <c r="BL229" s="16" t="s">
        <v>268</v>
      </c>
      <c r="BM229" s="199" t="s">
        <v>1659</v>
      </c>
    </row>
    <row r="230" s="2" customFormat="1" ht="16.5" customHeight="1">
      <c r="A230" s="35"/>
      <c r="B230" s="186"/>
      <c r="C230" s="201" t="s">
        <v>504</v>
      </c>
      <c r="D230" s="201" t="s">
        <v>155</v>
      </c>
      <c r="E230" s="202" t="s">
        <v>1660</v>
      </c>
      <c r="F230" s="203" t="s">
        <v>1661</v>
      </c>
      <c r="G230" s="204" t="s">
        <v>165</v>
      </c>
      <c r="H230" s="205">
        <v>506</v>
      </c>
      <c r="I230" s="206"/>
      <c r="J230" s="207">
        <f>ROUND(I230*H230,2)</f>
        <v>0</v>
      </c>
      <c r="K230" s="208"/>
      <c r="L230" s="209"/>
      <c r="M230" s="210" t="s">
        <v>1</v>
      </c>
      <c r="N230" s="211" t="s">
        <v>42</v>
      </c>
      <c r="O230" s="79"/>
      <c r="P230" s="197">
        <f>O230*H230</f>
        <v>0</v>
      </c>
      <c r="Q230" s="197">
        <v>0.00016000000000000001</v>
      </c>
      <c r="R230" s="197">
        <f>Q230*H230</f>
        <v>0.080960000000000004</v>
      </c>
      <c r="S230" s="197">
        <v>0</v>
      </c>
      <c r="T230" s="198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99" t="s">
        <v>384</v>
      </c>
      <c r="AT230" s="199" t="s">
        <v>155</v>
      </c>
      <c r="AU230" s="199" t="s">
        <v>89</v>
      </c>
      <c r="AY230" s="16" t="s">
        <v>148</v>
      </c>
      <c r="BE230" s="200">
        <f>IF(N230="základná",J230,0)</f>
        <v>0</v>
      </c>
      <c r="BF230" s="200">
        <f>IF(N230="znížená",J230,0)</f>
        <v>0</v>
      </c>
      <c r="BG230" s="200">
        <f>IF(N230="zákl. prenesená",J230,0)</f>
        <v>0</v>
      </c>
      <c r="BH230" s="200">
        <f>IF(N230="zníž. prenesená",J230,0)</f>
        <v>0</v>
      </c>
      <c r="BI230" s="200">
        <f>IF(N230="nulová",J230,0)</f>
        <v>0</v>
      </c>
      <c r="BJ230" s="16" t="s">
        <v>89</v>
      </c>
      <c r="BK230" s="200">
        <f>ROUND(I230*H230,2)</f>
        <v>0</v>
      </c>
      <c r="BL230" s="16" t="s">
        <v>384</v>
      </c>
      <c r="BM230" s="199" t="s">
        <v>1662</v>
      </c>
    </row>
    <row r="231" s="2" customFormat="1" ht="24.15" customHeight="1">
      <c r="A231" s="35"/>
      <c r="B231" s="186"/>
      <c r="C231" s="187" t="s">
        <v>333</v>
      </c>
      <c r="D231" s="187" t="s">
        <v>150</v>
      </c>
      <c r="E231" s="188" t="s">
        <v>1663</v>
      </c>
      <c r="F231" s="189" t="s">
        <v>1664</v>
      </c>
      <c r="G231" s="190" t="s">
        <v>165</v>
      </c>
      <c r="H231" s="191">
        <v>20</v>
      </c>
      <c r="I231" s="192"/>
      <c r="J231" s="193">
        <f>ROUND(I231*H231,2)</f>
        <v>0</v>
      </c>
      <c r="K231" s="194"/>
      <c r="L231" s="36"/>
      <c r="M231" s="195" t="s">
        <v>1</v>
      </c>
      <c r="N231" s="196" t="s">
        <v>42</v>
      </c>
      <c r="O231" s="79"/>
      <c r="P231" s="197">
        <f>O231*H231</f>
        <v>0</v>
      </c>
      <c r="Q231" s="197">
        <v>0</v>
      </c>
      <c r="R231" s="197">
        <f>Q231*H231</f>
        <v>0</v>
      </c>
      <c r="S231" s="197">
        <v>0</v>
      </c>
      <c r="T231" s="198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9" t="s">
        <v>268</v>
      </c>
      <c r="AT231" s="199" t="s">
        <v>150</v>
      </c>
      <c r="AU231" s="199" t="s">
        <v>89</v>
      </c>
      <c r="AY231" s="16" t="s">
        <v>148</v>
      </c>
      <c r="BE231" s="200">
        <f>IF(N231="základná",J231,0)</f>
        <v>0</v>
      </c>
      <c r="BF231" s="200">
        <f>IF(N231="znížená",J231,0)</f>
        <v>0</v>
      </c>
      <c r="BG231" s="200">
        <f>IF(N231="zákl. prenesená",J231,0)</f>
        <v>0</v>
      </c>
      <c r="BH231" s="200">
        <f>IF(N231="zníž. prenesená",J231,0)</f>
        <v>0</v>
      </c>
      <c r="BI231" s="200">
        <f>IF(N231="nulová",J231,0)</f>
        <v>0</v>
      </c>
      <c r="BJ231" s="16" t="s">
        <v>89</v>
      </c>
      <c r="BK231" s="200">
        <f>ROUND(I231*H231,2)</f>
        <v>0</v>
      </c>
      <c r="BL231" s="16" t="s">
        <v>268</v>
      </c>
      <c r="BM231" s="199" t="s">
        <v>1665</v>
      </c>
    </row>
    <row r="232" s="2" customFormat="1" ht="16.5" customHeight="1">
      <c r="A232" s="35"/>
      <c r="B232" s="186"/>
      <c r="C232" s="201" t="s">
        <v>716</v>
      </c>
      <c r="D232" s="201" t="s">
        <v>155</v>
      </c>
      <c r="E232" s="202" t="s">
        <v>1666</v>
      </c>
      <c r="F232" s="203" t="s">
        <v>1667</v>
      </c>
      <c r="G232" s="204" t="s">
        <v>165</v>
      </c>
      <c r="H232" s="205">
        <v>20</v>
      </c>
      <c r="I232" s="206"/>
      <c r="J232" s="207">
        <f>ROUND(I232*H232,2)</f>
        <v>0</v>
      </c>
      <c r="K232" s="208"/>
      <c r="L232" s="209"/>
      <c r="M232" s="210" t="s">
        <v>1</v>
      </c>
      <c r="N232" s="211" t="s">
        <v>42</v>
      </c>
      <c r="O232" s="79"/>
      <c r="P232" s="197">
        <f>O232*H232</f>
        <v>0</v>
      </c>
      <c r="Q232" s="197">
        <v>0.00038000000000000002</v>
      </c>
      <c r="R232" s="197">
        <f>Q232*H232</f>
        <v>0.0076000000000000009</v>
      </c>
      <c r="S232" s="197">
        <v>0</v>
      </c>
      <c r="T232" s="198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99" t="s">
        <v>384</v>
      </c>
      <c r="AT232" s="199" t="s">
        <v>155</v>
      </c>
      <c r="AU232" s="199" t="s">
        <v>89</v>
      </c>
      <c r="AY232" s="16" t="s">
        <v>148</v>
      </c>
      <c r="BE232" s="200">
        <f>IF(N232="základná",J232,0)</f>
        <v>0</v>
      </c>
      <c r="BF232" s="200">
        <f>IF(N232="znížená",J232,0)</f>
        <v>0</v>
      </c>
      <c r="BG232" s="200">
        <f>IF(N232="zákl. prenesená",J232,0)</f>
        <v>0</v>
      </c>
      <c r="BH232" s="200">
        <f>IF(N232="zníž. prenesená",J232,0)</f>
        <v>0</v>
      </c>
      <c r="BI232" s="200">
        <f>IF(N232="nulová",J232,0)</f>
        <v>0</v>
      </c>
      <c r="BJ232" s="16" t="s">
        <v>89</v>
      </c>
      <c r="BK232" s="200">
        <f>ROUND(I232*H232,2)</f>
        <v>0</v>
      </c>
      <c r="BL232" s="16" t="s">
        <v>384</v>
      </c>
      <c r="BM232" s="199" t="s">
        <v>1668</v>
      </c>
    </row>
    <row r="233" s="2" customFormat="1" ht="24.15" customHeight="1">
      <c r="A233" s="35"/>
      <c r="B233" s="186"/>
      <c r="C233" s="187" t="s">
        <v>337</v>
      </c>
      <c r="D233" s="187" t="s">
        <v>150</v>
      </c>
      <c r="E233" s="188" t="s">
        <v>1669</v>
      </c>
      <c r="F233" s="189" t="s">
        <v>1670</v>
      </c>
      <c r="G233" s="190" t="s">
        <v>165</v>
      </c>
      <c r="H233" s="191">
        <v>150</v>
      </c>
      <c r="I233" s="192"/>
      <c r="J233" s="193">
        <f>ROUND(I233*H233,2)</f>
        <v>0</v>
      </c>
      <c r="K233" s="194"/>
      <c r="L233" s="36"/>
      <c r="M233" s="195" t="s">
        <v>1</v>
      </c>
      <c r="N233" s="196" t="s">
        <v>42</v>
      </c>
      <c r="O233" s="79"/>
      <c r="P233" s="197">
        <f>O233*H233</f>
        <v>0</v>
      </c>
      <c r="Q233" s="197">
        <v>0</v>
      </c>
      <c r="R233" s="197">
        <f>Q233*H233</f>
        <v>0</v>
      </c>
      <c r="S233" s="197">
        <v>0</v>
      </c>
      <c r="T233" s="198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99" t="s">
        <v>268</v>
      </c>
      <c r="AT233" s="199" t="s">
        <v>150</v>
      </c>
      <c r="AU233" s="199" t="s">
        <v>89</v>
      </c>
      <c r="AY233" s="16" t="s">
        <v>148</v>
      </c>
      <c r="BE233" s="200">
        <f>IF(N233="základná",J233,0)</f>
        <v>0</v>
      </c>
      <c r="BF233" s="200">
        <f>IF(N233="znížená",J233,0)</f>
        <v>0</v>
      </c>
      <c r="BG233" s="200">
        <f>IF(N233="zákl. prenesená",J233,0)</f>
        <v>0</v>
      </c>
      <c r="BH233" s="200">
        <f>IF(N233="zníž. prenesená",J233,0)</f>
        <v>0</v>
      </c>
      <c r="BI233" s="200">
        <f>IF(N233="nulová",J233,0)</f>
        <v>0</v>
      </c>
      <c r="BJ233" s="16" t="s">
        <v>89</v>
      </c>
      <c r="BK233" s="200">
        <f>ROUND(I233*H233,2)</f>
        <v>0</v>
      </c>
      <c r="BL233" s="16" t="s">
        <v>268</v>
      </c>
      <c r="BM233" s="199" t="s">
        <v>1671</v>
      </c>
    </row>
    <row r="234" s="2" customFormat="1" ht="16.5" customHeight="1">
      <c r="A234" s="35"/>
      <c r="B234" s="186"/>
      <c r="C234" s="201" t="s">
        <v>723</v>
      </c>
      <c r="D234" s="201" t="s">
        <v>155</v>
      </c>
      <c r="E234" s="202" t="s">
        <v>1672</v>
      </c>
      <c r="F234" s="203" t="s">
        <v>1673</v>
      </c>
      <c r="G234" s="204" t="s">
        <v>165</v>
      </c>
      <c r="H234" s="205">
        <v>150</v>
      </c>
      <c r="I234" s="206"/>
      <c r="J234" s="207">
        <f>ROUND(I234*H234,2)</f>
        <v>0</v>
      </c>
      <c r="K234" s="208"/>
      <c r="L234" s="209"/>
      <c r="M234" s="210" t="s">
        <v>1</v>
      </c>
      <c r="N234" s="211" t="s">
        <v>42</v>
      </c>
      <c r="O234" s="79"/>
      <c r="P234" s="197">
        <f>O234*H234</f>
        <v>0</v>
      </c>
      <c r="Q234" s="197">
        <v>0.00079000000000000001</v>
      </c>
      <c r="R234" s="197">
        <f>Q234*H234</f>
        <v>0.11850000000000001</v>
      </c>
      <c r="S234" s="197">
        <v>0</v>
      </c>
      <c r="T234" s="198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99" t="s">
        <v>384</v>
      </c>
      <c r="AT234" s="199" t="s">
        <v>155</v>
      </c>
      <c r="AU234" s="199" t="s">
        <v>89</v>
      </c>
      <c r="AY234" s="16" t="s">
        <v>148</v>
      </c>
      <c r="BE234" s="200">
        <f>IF(N234="základná",J234,0)</f>
        <v>0</v>
      </c>
      <c r="BF234" s="200">
        <f>IF(N234="znížená",J234,0)</f>
        <v>0</v>
      </c>
      <c r="BG234" s="200">
        <f>IF(N234="zákl. prenesená",J234,0)</f>
        <v>0</v>
      </c>
      <c r="BH234" s="200">
        <f>IF(N234="zníž. prenesená",J234,0)</f>
        <v>0</v>
      </c>
      <c r="BI234" s="200">
        <f>IF(N234="nulová",J234,0)</f>
        <v>0</v>
      </c>
      <c r="BJ234" s="16" t="s">
        <v>89</v>
      </c>
      <c r="BK234" s="200">
        <f>ROUND(I234*H234,2)</f>
        <v>0</v>
      </c>
      <c r="BL234" s="16" t="s">
        <v>384</v>
      </c>
      <c r="BM234" s="199" t="s">
        <v>1674</v>
      </c>
    </row>
    <row r="235" s="2" customFormat="1" ht="24.15" customHeight="1">
      <c r="A235" s="35"/>
      <c r="B235" s="186"/>
      <c r="C235" s="187" t="s">
        <v>340</v>
      </c>
      <c r="D235" s="187" t="s">
        <v>150</v>
      </c>
      <c r="E235" s="188" t="s">
        <v>1675</v>
      </c>
      <c r="F235" s="189" t="s">
        <v>1676</v>
      </c>
      <c r="G235" s="190" t="s">
        <v>165</v>
      </c>
      <c r="H235" s="191">
        <v>1340</v>
      </c>
      <c r="I235" s="192"/>
      <c r="J235" s="193">
        <f>ROUND(I235*H235,2)</f>
        <v>0</v>
      </c>
      <c r="K235" s="194"/>
      <c r="L235" s="36"/>
      <c r="M235" s="195" t="s">
        <v>1</v>
      </c>
      <c r="N235" s="196" t="s">
        <v>42</v>
      </c>
      <c r="O235" s="79"/>
      <c r="P235" s="197">
        <f>O235*H235</f>
        <v>0</v>
      </c>
      <c r="Q235" s="197">
        <v>0</v>
      </c>
      <c r="R235" s="197">
        <f>Q235*H235</f>
        <v>0</v>
      </c>
      <c r="S235" s="197">
        <v>0</v>
      </c>
      <c r="T235" s="198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9" t="s">
        <v>268</v>
      </c>
      <c r="AT235" s="199" t="s">
        <v>150</v>
      </c>
      <c r="AU235" s="199" t="s">
        <v>89</v>
      </c>
      <c r="AY235" s="16" t="s">
        <v>148</v>
      </c>
      <c r="BE235" s="200">
        <f>IF(N235="základná",J235,0)</f>
        <v>0</v>
      </c>
      <c r="BF235" s="200">
        <f>IF(N235="znížená",J235,0)</f>
        <v>0</v>
      </c>
      <c r="BG235" s="200">
        <f>IF(N235="zákl. prenesená",J235,0)</f>
        <v>0</v>
      </c>
      <c r="BH235" s="200">
        <f>IF(N235="zníž. prenesená",J235,0)</f>
        <v>0</v>
      </c>
      <c r="BI235" s="200">
        <f>IF(N235="nulová",J235,0)</f>
        <v>0</v>
      </c>
      <c r="BJ235" s="16" t="s">
        <v>89</v>
      </c>
      <c r="BK235" s="200">
        <f>ROUND(I235*H235,2)</f>
        <v>0</v>
      </c>
      <c r="BL235" s="16" t="s">
        <v>268</v>
      </c>
      <c r="BM235" s="199" t="s">
        <v>1677</v>
      </c>
    </row>
    <row r="236" s="2" customFormat="1" ht="16.5" customHeight="1">
      <c r="A236" s="35"/>
      <c r="B236" s="186"/>
      <c r="C236" s="201" t="s">
        <v>730</v>
      </c>
      <c r="D236" s="201" t="s">
        <v>155</v>
      </c>
      <c r="E236" s="202" t="s">
        <v>1678</v>
      </c>
      <c r="F236" s="203" t="s">
        <v>1679</v>
      </c>
      <c r="G236" s="204" t="s">
        <v>165</v>
      </c>
      <c r="H236" s="205">
        <v>1340</v>
      </c>
      <c r="I236" s="206"/>
      <c r="J236" s="207">
        <f>ROUND(I236*H236,2)</f>
        <v>0</v>
      </c>
      <c r="K236" s="208"/>
      <c r="L236" s="209"/>
      <c r="M236" s="210" t="s">
        <v>1</v>
      </c>
      <c r="N236" s="211" t="s">
        <v>42</v>
      </c>
      <c r="O236" s="79"/>
      <c r="P236" s="197">
        <f>O236*H236</f>
        <v>0</v>
      </c>
      <c r="Q236" s="197">
        <v>0.00020000000000000001</v>
      </c>
      <c r="R236" s="197">
        <f>Q236*H236</f>
        <v>0.26800000000000002</v>
      </c>
      <c r="S236" s="197">
        <v>0</v>
      </c>
      <c r="T236" s="198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9" t="s">
        <v>384</v>
      </c>
      <c r="AT236" s="199" t="s">
        <v>155</v>
      </c>
      <c r="AU236" s="199" t="s">
        <v>89</v>
      </c>
      <c r="AY236" s="16" t="s">
        <v>148</v>
      </c>
      <c r="BE236" s="200">
        <f>IF(N236="základná",J236,0)</f>
        <v>0</v>
      </c>
      <c r="BF236" s="200">
        <f>IF(N236="znížená",J236,0)</f>
        <v>0</v>
      </c>
      <c r="BG236" s="200">
        <f>IF(N236="zákl. prenesená",J236,0)</f>
        <v>0</v>
      </c>
      <c r="BH236" s="200">
        <f>IF(N236="zníž. prenesená",J236,0)</f>
        <v>0</v>
      </c>
      <c r="BI236" s="200">
        <f>IF(N236="nulová",J236,0)</f>
        <v>0</v>
      </c>
      <c r="BJ236" s="16" t="s">
        <v>89</v>
      </c>
      <c r="BK236" s="200">
        <f>ROUND(I236*H236,2)</f>
        <v>0</v>
      </c>
      <c r="BL236" s="16" t="s">
        <v>384</v>
      </c>
      <c r="BM236" s="199" t="s">
        <v>1680</v>
      </c>
    </row>
    <row r="237" s="2" customFormat="1" ht="24.15" customHeight="1">
      <c r="A237" s="35"/>
      <c r="B237" s="186"/>
      <c r="C237" s="187" t="s">
        <v>344</v>
      </c>
      <c r="D237" s="187" t="s">
        <v>150</v>
      </c>
      <c r="E237" s="188" t="s">
        <v>1681</v>
      </c>
      <c r="F237" s="189" t="s">
        <v>1682</v>
      </c>
      <c r="G237" s="190" t="s">
        <v>165</v>
      </c>
      <c r="H237" s="191">
        <v>1653</v>
      </c>
      <c r="I237" s="192"/>
      <c r="J237" s="193">
        <f>ROUND(I237*H237,2)</f>
        <v>0</v>
      </c>
      <c r="K237" s="194"/>
      <c r="L237" s="36"/>
      <c r="M237" s="195" t="s">
        <v>1</v>
      </c>
      <c r="N237" s="196" t="s">
        <v>42</v>
      </c>
      <c r="O237" s="79"/>
      <c r="P237" s="197">
        <f>O237*H237</f>
        <v>0</v>
      </c>
      <c r="Q237" s="197">
        <v>0</v>
      </c>
      <c r="R237" s="197">
        <f>Q237*H237</f>
        <v>0</v>
      </c>
      <c r="S237" s="197">
        <v>0</v>
      </c>
      <c r="T237" s="198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99" t="s">
        <v>268</v>
      </c>
      <c r="AT237" s="199" t="s">
        <v>150</v>
      </c>
      <c r="AU237" s="199" t="s">
        <v>89</v>
      </c>
      <c r="AY237" s="16" t="s">
        <v>148</v>
      </c>
      <c r="BE237" s="200">
        <f>IF(N237="základná",J237,0)</f>
        <v>0</v>
      </c>
      <c r="BF237" s="200">
        <f>IF(N237="znížená",J237,0)</f>
        <v>0</v>
      </c>
      <c r="BG237" s="200">
        <f>IF(N237="zákl. prenesená",J237,0)</f>
        <v>0</v>
      </c>
      <c r="BH237" s="200">
        <f>IF(N237="zníž. prenesená",J237,0)</f>
        <v>0</v>
      </c>
      <c r="BI237" s="200">
        <f>IF(N237="nulová",J237,0)</f>
        <v>0</v>
      </c>
      <c r="BJ237" s="16" t="s">
        <v>89</v>
      </c>
      <c r="BK237" s="200">
        <f>ROUND(I237*H237,2)</f>
        <v>0</v>
      </c>
      <c r="BL237" s="16" t="s">
        <v>268</v>
      </c>
      <c r="BM237" s="199" t="s">
        <v>1683</v>
      </c>
    </row>
    <row r="238" s="2" customFormat="1" ht="16.5" customHeight="1">
      <c r="A238" s="35"/>
      <c r="B238" s="186"/>
      <c r="C238" s="201" t="s">
        <v>737</v>
      </c>
      <c r="D238" s="201" t="s">
        <v>155</v>
      </c>
      <c r="E238" s="202" t="s">
        <v>1684</v>
      </c>
      <c r="F238" s="203" t="s">
        <v>1685</v>
      </c>
      <c r="G238" s="204" t="s">
        <v>165</v>
      </c>
      <c r="H238" s="205">
        <v>1653</v>
      </c>
      <c r="I238" s="206"/>
      <c r="J238" s="207">
        <f>ROUND(I238*H238,2)</f>
        <v>0</v>
      </c>
      <c r="K238" s="208"/>
      <c r="L238" s="209"/>
      <c r="M238" s="210" t="s">
        <v>1</v>
      </c>
      <c r="N238" s="211" t="s">
        <v>42</v>
      </c>
      <c r="O238" s="79"/>
      <c r="P238" s="197">
        <f>O238*H238</f>
        <v>0</v>
      </c>
      <c r="Q238" s="197">
        <v>0.00024000000000000001</v>
      </c>
      <c r="R238" s="197">
        <f>Q238*H238</f>
        <v>0.39672000000000002</v>
      </c>
      <c r="S238" s="197">
        <v>0</v>
      </c>
      <c r="T238" s="198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9" t="s">
        <v>384</v>
      </c>
      <c r="AT238" s="199" t="s">
        <v>155</v>
      </c>
      <c r="AU238" s="199" t="s">
        <v>89</v>
      </c>
      <c r="AY238" s="16" t="s">
        <v>148</v>
      </c>
      <c r="BE238" s="200">
        <f>IF(N238="základná",J238,0)</f>
        <v>0</v>
      </c>
      <c r="BF238" s="200">
        <f>IF(N238="znížená",J238,0)</f>
        <v>0</v>
      </c>
      <c r="BG238" s="200">
        <f>IF(N238="zákl. prenesená",J238,0)</f>
        <v>0</v>
      </c>
      <c r="BH238" s="200">
        <f>IF(N238="zníž. prenesená",J238,0)</f>
        <v>0</v>
      </c>
      <c r="BI238" s="200">
        <f>IF(N238="nulová",J238,0)</f>
        <v>0</v>
      </c>
      <c r="BJ238" s="16" t="s">
        <v>89</v>
      </c>
      <c r="BK238" s="200">
        <f>ROUND(I238*H238,2)</f>
        <v>0</v>
      </c>
      <c r="BL238" s="16" t="s">
        <v>384</v>
      </c>
      <c r="BM238" s="199" t="s">
        <v>1686</v>
      </c>
    </row>
    <row r="239" s="2" customFormat="1" ht="24.15" customHeight="1">
      <c r="A239" s="35"/>
      <c r="B239" s="186"/>
      <c r="C239" s="187" t="s">
        <v>347</v>
      </c>
      <c r="D239" s="187" t="s">
        <v>150</v>
      </c>
      <c r="E239" s="188" t="s">
        <v>1687</v>
      </c>
      <c r="F239" s="189" t="s">
        <v>1688</v>
      </c>
      <c r="G239" s="190" t="s">
        <v>165</v>
      </c>
      <c r="H239" s="191">
        <v>520</v>
      </c>
      <c r="I239" s="192"/>
      <c r="J239" s="193">
        <f>ROUND(I239*H239,2)</f>
        <v>0</v>
      </c>
      <c r="K239" s="194"/>
      <c r="L239" s="36"/>
      <c r="M239" s="195" t="s">
        <v>1</v>
      </c>
      <c r="N239" s="196" t="s">
        <v>42</v>
      </c>
      <c r="O239" s="79"/>
      <c r="P239" s="197">
        <f>O239*H239</f>
        <v>0</v>
      </c>
      <c r="Q239" s="197">
        <v>0</v>
      </c>
      <c r="R239" s="197">
        <f>Q239*H239</f>
        <v>0</v>
      </c>
      <c r="S239" s="197">
        <v>0</v>
      </c>
      <c r="T239" s="198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9" t="s">
        <v>268</v>
      </c>
      <c r="AT239" s="199" t="s">
        <v>150</v>
      </c>
      <c r="AU239" s="199" t="s">
        <v>89</v>
      </c>
      <c r="AY239" s="16" t="s">
        <v>148</v>
      </c>
      <c r="BE239" s="200">
        <f>IF(N239="základná",J239,0)</f>
        <v>0</v>
      </c>
      <c r="BF239" s="200">
        <f>IF(N239="znížená",J239,0)</f>
        <v>0</v>
      </c>
      <c r="BG239" s="200">
        <f>IF(N239="zákl. prenesená",J239,0)</f>
        <v>0</v>
      </c>
      <c r="BH239" s="200">
        <f>IF(N239="zníž. prenesená",J239,0)</f>
        <v>0</v>
      </c>
      <c r="BI239" s="200">
        <f>IF(N239="nulová",J239,0)</f>
        <v>0</v>
      </c>
      <c r="BJ239" s="16" t="s">
        <v>89</v>
      </c>
      <c r="BK239" s="200">
        <f>ROUND(I239*H239,2)</f>
        <v>0</v>
      </c>
      <c r="BL239" s="16" t="s">
        <v>268</v>
      </c>
      <c r="BM239" s="199" t="s">
        <v>1689</v>
      </c>
    </row>
    <row r="240" s="2" customFormat="1" ht="16.5" customHeight="1">
      <c r="A240" s="35"/>
      <c r="B240" s="186"/>
      <c r="C240" s="201" t="s">
        <v>744</v>
      </c>
      <c r="D240" s="201" t="s">
        <v>155</v>
      </c>
      <c r="E240" s="202" t="s">
        <v>1690</v>
      </c>
      <c r="F240" s="203" t="s">
        <v>1691</v>
      </c>
      <c r="G240" s="204" t="s">
        <v>165</v>
      </c>
      <c r="H240" s="205">
        <v>520</v>
      </c>
      <c r="I240" s="206"/>
      <c r="J240" s="207">
        <f>ROUND(I240*H240,2)</f>
        <v>0</v>
      </c>
      <c r="K240" s="208"/>
      <c r="L240" s="209"/>
      <c r="M240" s="210" t="s">
        <v>1</v>
      </c>
      <c r="N240" s="211" t="s">
        <v>42</v>
      </c>
      <c r="O240" s="79"/>
      <c r="P240" s="197">
        <f>O240*H240</f>
        <v>0</v>
      </c>
      <c r="Q240" s="197">
        <v>0.00034000000000000002</v>
      </c>
      <c r="R240" s="197">
        <f>Q240*H240</f>
        <v>0.17680000000000001</v>
      </c>
      <c r="S240" s="197">
        <v>0</v>
      </c>
      <c r="T240" s="198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99" t="s">
        <v>384</v>
      </c>
      <c r="AT240" s="199" t="s">
        <v>155</v>
      </c>
      <c r="AU240" s="199" t="s">
        <v>89</v>
      </c>
      <c r="AY240" s="16" t="s">
        <v>148</v>
      </c>
      <c r="BE240" s="200">
        <f>IF(N240="základná",J240,0)</f>
        <v>0</v>
      </c>
      <c r="BF240" s="200">
        <f>IF(N240="znížená",J240,0)</f>
        <v>0</v>
      </c>
      <c r="BG240" s="200">
        <f>IF(N240="zákl. prenesená",J240,0)</f>
        <v>0</v>
      </c>
      <c r="BH240" s="200">
        <f>IF(N240="zníž. prenesená",J240,0)</f>
        <v>0</v>
      </c>
      <c r="BI240" s="200">
        <f>IF(N240="nulová",J240,0)</f>
        <v>0</v>
      </c>
      <c r="BJ240" s="16" t="s">
        <v>89</v>
      </c>
      <c r="BK240" s="200">
        <f>ROUND(I240*H240,2)</f>
        <v>0</v>
      </c>
      <c r="BL240" s="16" t="s">
        <v>384</v>
      </c>
      <c r="BM240" s="199" t="s">
        <v>1692</v>
      </c>
    </row>
    <row r="241" s="2" customFormat="1" ht="24.15" customHeight="1">
      <c r="A241" s="35"/>
      <c r="B241" s="186"/>
      <c r="C241" s="187" t="s">
        <v>351</v>
      </c>
      <c r="D241" s="187" t="s">
        <v>150</v>
      </c>
      <c r="E241" s="188" t="s">
        <v>1693</v>
      </c>
      <c r="F241" s="189" t="s">
        <v>1694</v>
      </c>
      <c r="G241" s="190" t="s">
        <v>165</v>
      </c>
      <c r="H241" s="191">
        <v>70</v>
      </c>
      <c r="I241" s="192"/>
      <c r="J241" s="193">
        <f>ROUND(I241*H241,2)</f>
        <v>0</v>
      </c>
      <c r="K241" s="194"/>
      <c r="L241" s="36"/>
      <c r="M241" s="195" t="s">
        <v>1</v>
      </c>
      <c r="N241" s="196" t="s">
        <v>42</v>
      </c>
      <c r="O241" s="79"/>
      <c r="P241" s="197">
        <f>O241*H241</f>
        <v>0</v>
      </c>
      <c r="Q241" s="197">
        <v>0</v>
      </c>
      <c r="R241" s="197">
        <f>Q241*H241</f>
        <v>0</v>
      </c>
      <c r="S241" s="197">
        <v>0</v>
      </c>
      <c r="T241" s="198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9" t="s">
        <v>268</v>
      </c>
      <c r="AT241" s="199" t="s">
        <v>150</v>
      </c>
      <c r="AU241" s="199" t="s">
        <v>89</v>
      </c>
      <c r="AY241" s="16" t="s">
        <v>148</v>
      </c>
      <c r="BE241" s="200">
        <f>IF(N241="základná",J241,0)</f>
        <v>0</v>
      </c>
      <c r="BF241" s="200">
        <f>IF(N241="znížená",J241,0)</f>
        <v>0</v>
      </c>
      <c r="BG241" s="200">
        <f>IF(N241="zákl. prenesená",J241,0)</f>
        <v>0</v>
      </c>
      <c r="BH241" s="200">
        <f>IF(N241="zníž. prenesená",J241,0)</f>
        <v>0</v>
      </c>
      <c r="BI241" s="200">
        <f>IF(N241="nulová",J241,0)</f>
        <v>0</v>
      </c>
      <c r="BJ241" s="16" t="s">
        <v>89</v>
      </c>
      <c r="BK241" s="200">
        <f>ROUND(I241*H241,2)</f>
        <v>0</v>
      </c>
      <c r="BL241" s="16" t="s">
        <v>268</v>
      </c>
      <c r="BM241" s="199" t="s">
        <v>1695</v>
      </c>
    </row>
    <row r="242" s="2" customFormat="1" ht="16.5" customHeight="1">
      <c r="A242" s="35"/>
      <c r="B242" s="186"/>
      <c r="C242" s="201" t="s">
        <v>751</v>
      </c>
      <c r="D242" s="201" t="s">
        <v>155</v>
      </c>
      <c r="E242" s="202" t="s">
        <v>1696</v>
      </c>
      <c r="F242" s="203" t="s">
        <v>1697</v>
      </c>
      <c r="G242" s="204" t="s">
        <v>165</v>
      </c>
      <c r="H242" s="205">
        <v>70</v>
      </c>
      <c r="I242" s="206"/>
      <c r="J242" s="207">
        <f>ROUND(I242*H242,2)</f>
        <v>0</v>
      </c>
      <c r="K242" s="208"/>
      <c r="L242" s="209"/>
      <c r="M242" s="210" t="s">
        <v>1</v>
      </c>
      <c r="N242" s="211" t="s">
        <v>42</v>
      </c>
      <c r="O242" s="79"/>
      <c r="P242" s="197">
        <f>O242*H242</f>
        <v>0</v>
      </c>
      <c r="Q242" s="197">
        <v>0.00044999999999999999</v>
      </c>
      <c r="R242" s="197">
        <f>Q242*H242</f>
        <v>0.0315</v>
      </c>
      <c r="S242" s="197">
        <v>0</v>
      </c>
      <c r="T242" s="198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99" t="s">
        <v>384</v>
      </c>
      <c r="AT242" s="199" t="s">
        <v>155</v>
      </c>
      <c r="AU242" s="199" t="s">
        <v>89</v>
      </c>
      <c r="AY242" s="16" t="s">
        <v>148</v>
      </c>
      <c r="BE242" s="200">
        <f>IF(N242="základná",J242,0)</f>
        <v>0</v>
      </c>
      <c r="BF242" s="200">
        <f>IF(N242="znížená",J242,0)</f>
        <v>0</v>
      </c>
      <c r="BG242" s="200">
        <f>IF(N242="zákl. prenesená",J242,0)</f>
        <v>0</v>
      </c>
      <c r="BH242" s="200">
        <f>IF(N242="zníž. prenesená",J242,0)</f>
        <v>0</v>
      </c>
      <c r="BI242" s="200">
        <f>IF(N242="nulová",J242,0)</f>
        <v>0</v>
      </c>
      <c r="BJ242" s="16" t="s">
        <v>89</v>
      </c>
      <c r="BK242" s="200">
        <f>ROUND(I242*H242,2)</f>
        <v>0</v>
      </c>
      <c r="BL242" s="16" t="s">
        <v>384</v>
      </c>
      <c r="BM242" s="199" t="s">
        <v>1698</v>
      </c>
    </row>
    <row r="243" s="2" customFormat="1" ht="24.15" customHeight="1">
      <c r="A243" s="35"/>
      <c r="B243" s="186"/>
      <c r="C243" s="187" t="s">
        <v>354</v>
      </c>
      <c r="D243" s="187" t="s">
        <v>150</v>
      </c>
      <c r="E243" s="188" t="s">
        <v>1699</v>
      </c>
      <c r="F243" s="189" t="s">
        <v>1700</v>
      </c>
      <c r="G243" s="190" t="s">
        <v>165</v>
      </c>
      <c r="H243" s="191">
        <v>570</v>
      </c>
      <c r="I243" s="192"/>
      <c r="J243" s="193">
        <f>ROUND(I243*H243,2)</f>
        <v>0</v>
      </c>
      <c r="K243" s="194"/>
      <c r="L243" s="36"/>
      <c r="M243" s="195" t="s">
        <v>1</v>
      </c>
      <c r="N243" s="196" t="s">
        <v>42</v>
      </c>
      <c r="O243" s="79"/>
      <c r="P243" s="197">
        <f>O243*H243</f>
        <v>0</v>
      </c>
      <c r="Q243" s="197">
        <v>0</v>
      </c>
      <c r="R243" s="197">
        <f>Q243*H243</f>
        <v>0</v>
      </c>
      <c r="S243" s="197">
        <v>0</v>
      </c>
      <c r="T243" s="198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99" t="s">
        <v>268</v>
      </c>
      <c r="AT243" s="199" t="s">
        <v>150</v>
      </c>
      <c r="AU243" s="199" t="s">
        <v>89</v>
      </c>
      <c r="AY243" s="16" t="s">
        <v>148</v>
      </c>
      <c r="BE243" s="200">
        <f>IF(N243="základná",J243,0)</f>
        <v>0</v>
      </c>
      <c r="BF243" s="200">
        <f>IF(N243="znížená",J243,0)</f>
        <v>0</v>
      </c>
      <c r="BG243" s="200">
        <f>IF(N243="zákl. prenesená",J243,0)</f>
        <v>0</v>
      </c>
      <c r="BH243" s="200">
        <f>IF(N243="zníž. prenesená",J243,0)</f>
        <v>0</v>
      </c>
      <c r="BI243" s="200">
        <f>IF(N243="nulová",J243,0)</f>
        <v>0</v>
      </c>
      <c r="BJ243" s="16" t="s">
        <v>89</v>
      </c>
      <c r="BK243" s="200">
        <f>ROUND(I243*H243,2)</f>
        <v>0</v>
      </c>
      <c r="BL243" s="16" t="s">
        <v>268</v>
      </c>
      <c r="BM243" s="199" t="s">
        <v>1701</v>
      </c>
    </row>
    <row r="244" s="2" customFormat="1" ht="16.5" customHeight="1">
      <c r="A244" s="35"/>
      <c r="B244" s="186"/>
      <c r="C244" s="201" t="s">
        <v>758</v>
      </c>
      <c r="D244" s="201" t="s">
        <v>155</v>
      </c>
      <c r="E244" s="202" t="s">
        <v>1702</v>
      </c>
      <c r="F244" s="203" t="s">
        <v>1703</v>
      </c>
      <c r="G244" s="204" t="s">
        <v>165</v>
      </c>
      <c r="H244" s="205">
        <v>570</v>
      </c>
      <c r="I244" s="206"/>
      <c r="J244" s="207">
        <f>ROUND(I244*H244,2)</f>
        <v>0</v>
      </c>
      <c r="K244" s="208"/>
      <c r="L244" s="209"/>
      <c r="M244" s="210" t="s">
        <v>1</v>
      </c>
      <c r="N244" s="211" t="s">
        <v>42</v>
      </c>
      <c r="O244" s="79"/>
      <c r="P244" s="197">
        <f>O244*H244</f>
        <v>0</v>
      </c>
      <c r="Q244" s="197">
        <v>0.00055999999999999995</v>
      </c>
      <c r="R244" s="197">
        <f>Q244*H244</f>
        <v>0.31919999999999998</v>
      </c>
      <c r="S244" s="197">
        <v>0</v>
      </c>
      <c r="T244" s="198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99" t="s">
        <v>384</v>
      </c>
      <c r="AT244" s="199" t="s">
        <v>155</v>
      </c>
      <c r="AU244" s="199" t="s">
        <v>89</v>
      </c>
      <c r="AY244" s="16" t="s">
        <v>148</v>
      </c>
      <c r="BE244" s="200">
        <f>IF(N244="základná",J244,0)</f>
        <v>0</v>
      </c>
      <c r="BF244" s="200">
        <f>IF(N244="znížená",J244,0)</f>
        <v>0</v>
      </c>
      <c r="BG244" s="200">
        <f>IF(N244="zákl. prenesená",J244,0)</f>
        <v>0</v>
      </c>
      <c r="BH244" s="200">
        <f>IF(N244="zníž. prenesená",J244,0)</f>
        <v>0</v>
      </c>
      <c r="BI244" s="200">
        <f>IF(N244="nulová",J244,0)</f>
        <v>0</v>
      </c>
      <c r="BJ244" s="16" t="s">
        <v>89</v>
      </c>
      <c r="BK244" s="200">
        <f>ROUND(I244*H244,2)</f>
        <v>0</v>
      </c>
      <c r="BL244" s="16" t="s">
        <v>384</v>
      </c>
      <c r="BM244" s="199" t="s">
        <v>1704</v>
      </c>
    </row>
    <row r="245" s="2" customFormat="1" ht="24.15" customHeight="1">
      <c r="A245" s="35"/>
      <c r="B245" s="186"/>
      <c r="C245" s="187" t="s">
        <v>358</v>
      </c>
      <c r="D245" s="187" t="s">
        <v>150</v>
      </c>
      <c r="E245" s="188" t="s">
        <v>1705</v>
      </c>
      <c r="F245" s="189" t="s">
        <v>1706</v>
      </c>
      <c r="G245" s="190" t="s">
        <v>165</v>
      </c>
      <c r="H245" s="191">
        <v>70</v>
      </c>
      <c r="I245" s="192"/>
      <c r="J245" s="193">
        <f>ROUND(I245*H245,2)</f>
        <v>0</v>
      </c>
      <c r="K245" s="194"/>
      <c r="L245" s="36"/>
      <c r="M245" s="195" t="s">
        <v>1</v>
      </c>
      <c r="N245" s="196" t="s">
        <v>42</v>
      </c>
      <c r="O245" s="79"/>
      <c r="P245" s="197">
        <f>O245*H245</f>
        <v>0</v>
      </c>
      <c r="Q245" s="197">
        <v>0</v>
      </c>
      <c r="R245" s="197">
        <f>Q245*H245</f>
        <v>0</v>
      </c>
      <c r="S245" s="197">
        <v>0</v>
      </c>
      <c r="T245" s="198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9" t="s">
        <v>268</v>
      </c>
      <c r="AT245" s="199" t="s">
        <v>150</v>
      </c>
      <c r="AU245" s="199" t="s">
        <v>89</v>
      </c>
      <c r="AY245" s="16" t="s">
        <v>148</v>
      </c>
      <c r="BE245" s="200">
        <f>IF(N245="základná",J245,0)</f>
        <v>0</v>
      </c>
      <c r="BF245" s="200">
        <f>IF(N245="znížená",J245,0)</f>
        <v>0</v>
      </c>
      <c r="BG245" s="200">
        <f>IF(N245="zákl. prenesená",J245,0)</f>
        <v>0</v>
      </c>
      <c r="BH245" s="200">
        <f>IF(N245="zníž. prenesená",J245,0)</f>
        <v>0</v>
      </c>
      <c r="BI245" s="200">
        <f>IF(N245="nulová",J245,0)</f>
        <v>0</v>
      </c>
      <c r="BJ245" s="16" t="s">
        <v>89</v>
      </c>
      <c r="BK245" s="200">
        <f>ROUND(I245*H245,2)</f>
        <v>0</v>
      </c>
      <c r="BL245" s="16" t="s">
        <v>268</v>
      </c>
      <c r="BM245" s="199" t="s">
        <v>1707</v>
      </c>
    </row>
    <row r="246" s="2" customFormat="1" ht="24.15" customHeight="1">
      <c r="A246" s="35"/>
      <c r="B246" s="186"/>
      <c r="C246" s="201" t="s">
        <v>765</v>
      </c>
      <c r="D246" s="201" t="s">
        <v>155</v>
      </c>
      <c r="E246" s="202" t="s">
        <v>1708</v>
      </c>
      <c r="F246" s="203" t="s">
        <v>1709</v>
      </c>
      <c r="G246" s="204" t="s">
        <v>165</v>
      </c>
      <c r="H246" s="205">
        <v>70</v>
      </c>
      <c r="I246" s="206"/>
      <c r="J246" s="207">
        <f>ROUND(I246*H246,2)</f>
        <v>0</v>
      </c>
      <c r="K246" s="208"/>
      <c r="L246" s="209"/>
      <c r="M246" s="210" t="s">
        <v>1</v>
      </c>
      <c r="N246" s="211" t="s">
        <v>42</v>
      </c>
      <c r="O246" s="79"/>
      <c r="P246" s="197">
        <f>O246*H246</f>
        <v>0</v>
      </c>
      <c r="Q246" s="197">
        <v>0.00079000000000000001</v>
      </c>
      <c r="R246" s="197">
        <f>Q246*H246</f>
        <v>0.055300000000000002</v>
      </c>
      <c r="S246" s="197">
        <v>0</v>
      </c>
      <c r="T246" s="198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99" t="s">
        <v>384</v>
      </c>
      <c r="AT246" s="199" t="s">
        <v>155</v>
      </c>
      <c r="AU246" s="199" t="s">
        <v>89</v>
      </c>
      <c r="AY246" s="16" t="s">
        <v>148</v>
      </c>
      <c r="BE246" s="200">
        <f>IF(N246="základná",J246,0)</f>
        <v>0</v>
      </c>
      <c r="BF246" s="200">
        <f>IF(N246="znížená",J246,0)</f>
        <v>0</v>
      </c>
      <c r="BG246" s="200">
        <f>IF(N246="zákl. prenesená",J246,0)</f>
        <v>0</v>
      </c>
      <c r="BH246" s="200">
        <f>IF(N246="zníž. prenesená",J246,0)</f>
        <v>0</v>
      </c>
      <c r="BI246" s="200">
        <f>IF(N246="nulová",J246,0)</f>
        <v>0</v>
      </c>
      <c r="BJ246" s="16" t="s">
        <v>89</v>
      </c>
      <c r="BK246" s="200">
        <f>ROUND(I246*H246,2)</f>
        <v>0</v>
      </c>
      <c r="BL246" s="16" t="s">
        <v>384</v>
      </c>
      <c r="BM246" s="199" t="s">
        <v>1710</v>
      </c>
    </row>
    <row r="247" s="2" customFormat="1" ht="24.15" customHeight="1">
      <c r="A247" s="35"/>
      <c r="B247" s="186"/>
      <c r="C247" s="187" t="s">
        <v>361</v>
      </c>
      <c r="D247" s="187" t="s">
        <v>150</v>
      </c>
      <c r="E247" s="188" t="s">
        <v>1711</v>
      </c>
      <c r="F247" s="189" t="s">
        <v>1712</v>
      </c>
      <c r="G247" s="190" t="s">
        <v>165</v>
      </c>
      <c r="H247" s="191">
        <v>42</v>
      </c>
      <c r="I247" s="192"/>
      <c r="J247" s="193">
        <f>ROUND(I247*H247,2)</f>
        <v>0</v>
      </c>
      <c r="K247" s="194"/>
      <c r="L247" s="36"/>
      <c r="M247" s="195" t="s">
        <v>1</v>
      </c>
      <c r="N247" s="196" t="s">
        <v>42</v>
      </c>
      <c r="O247" s="79"/>
      <c r="P247" s="197">
        <f>O247*H247</f>
        <v>0</v>
      </c>
      <c r="Q247" s="197">
        <v>0</v>
      </c>
      <c r="R247" s="197">
        <f>Q247*H247</f>
        <v>0</v>
      </c>
      <c r="S247" s="197">
        <v>0</v>
      </c>
      <c r="T247" s="198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9" t="s">
        <v>268</v>
      </c>
      <c r="AT247" s="199" t="s">
        <v>150</v>
      </c>
      <c r="AU247" s="199" t="s">
        <v>89</v>
      </c>
      <c r="AY247" s="16" t="s">
        <v>148</v>
      </c>
      <c r="BE247" s="200">
        <f>IF(N247="základná",J247,0)</f>
        <v>0</v>
      </c>
      <c r="BF247" s="200">
        <f>IF(N247="znížená",J247,0)</f>
        <v>0</v>
      </c>
      <c r="BG247" s="200">
        <f>IF(N247="zákl. prenesená",J247,0)</f>
        <v>0</v>
      </c>
      <c r="BH247" s="200">
        <f>IF(N247="zníž. prenesená",J247,0)</f>
        <v>0</v>
      </c>
      <c r="BI247" s="200">
        <f>IF(N247="nulová",J247,0)</f>
        <v>0</v>
      </c>
      <c r="BJ247" s="16" t="s">
        <v>89</v>
      </c>
      <c r="BK247" s="200">
        <f>ROUND(I247*H247,2)</f>
        <v>0</v>
      </c>
      <c r="BL247" s="16" t="s">
        <v>268</v>
      </c>
      <c r="BM247" s="199" t="s">
        <v>1713</v>
      </c>
    </row>
    <row r="248" s="2" customFormat="1" ht="24.15" customHeight="1">
      <c r="A248" s="35"/>
      <c r="B248" s="186"/>
      <c r="C248" s="201" t="s">
        <v>772</v>
      </c>
      <c r="D248" s="201" t="s">
        <v>155</v>
      </c>
      <c r="E248" s="202" t="s">
        <v>1714</v>
      </c>
      <c r="F248" s="203" t="s">
        <v>1715</v>
      </c>
      <c r="G248" s="204" t="s">
        <v>165</v>
      </c>
      <c r="H248" s="205">
        <v>42</v>
      </c>
      <c r="I248" s="206"/>
      <c r="J248" s="207">
        <f>ROUND(I248*H248,2)</f>
        <v>0</v>
      </c>
      <c r="K248" s="208"/>
      <c r="L248" s="209"/>
      <c r="M248" s="210" t="s">
        <v>1</v>
      </c>
      <c r="N248" s="211" t="s">
        <v>42</v>
      </c>
      <c r="O248" s="79"/>
      <c r="P248" s="197">
        <f>O248*H248</f>
        <v>0</v>
      </c>
      <c r="Q248" s="197">
        <v>0</v>
      </c>
      <c r="R248" s="197">
        <f>Q248*H248</f>
        <v>0</v>
      </c>
      <c r="S248" s="197">
        <v>0</v>
      </c>
      <c r="T248" s="198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9" t="s">
        <v>384</v>
      </c>
      <c r="AT248" s="199" t="s">
        <v>155</v>
      </c>
      <c r="AU248" s="199" t="s">
        <v>89</v>
      </c>
      <c r="AY248" s="16" t="s">
        <v>148</v>
      </c>
      <c r="BE248" s="200">
        <f>IF(N248="základná",J248,0)</f>
        <v>0</v>
      </c>
      <c r="BF248" s="200">
        <f>IF(N248="znížená",J248,0)</f>
        <v>0</v>
      </c>
      <c r="BG248" s="200">
        <f>IF(N248="zákl. prenesená",J248,0)</f>
        <v>0</v>
      </c>
      <c r="BH248" s="200">
        <f>IF(N248="zníž. prenesená",J248,0)</f>
        <v>0</v>
      </c>
      <c r="BI248" s="200">
        <f>IF(N248="nulová",J248,0)</f>
        <v>0</v>
      </c>
      <c r="BJ248" s="16" t="s">
        <v>89</v>
      </c>
      <c r="BK248" s="200">
        <f>ROUND(I248*H248,2)</f>
        <v>0</v>
      </c>
      <c r="BL248" s="16" t="s">
        <v>384</v>
      </c>
      <c r="BM248" s="199" t="s">
        <v>1716</v>
      </c>
    </row>
    <row r="249" s="2" customFormat="1" ht="24.15" customHeight="1">
      <c r="A249" s="35"/>
      <c r="B249" s="186"/>
      <c r="C249" s="187" t="s">
        <v>365</v>
      </c>
      <c r="D249" s="187" t="s">
        <v>150</v>
      </c>
      <c r="E249" s="188" t="s">
        <v>1717</v>
      </c>
      <c r="F249" s="189" t="s">
        <v>1718</v>
      </c>
      <c r="G249" s="190" t="s">
        <v>165</v>
      </c>
      <c r="H249" s="191">
        <v>42</v>
      </c>
      <c r="I249" s="192"/>
      <c r="J249" s="193">
        <f>ROUND(I249*H249,2)</f>
        <v>0</v>
      </c>
      <c r="K249" s="194"/>
      <c r="L249" s="36"/>
      <c r="M249" s="195" t="s">
        <v>1</v>
      </c>
      <c r="N249" s="196" t="s">
        <v>42</v>
      </c>
      <c r="O249" s="79"/>
      <c r="P249" s="197">
        <f>O249*H249</f>
        <v>0</v>
      </c>
      <c r="Q249" s="197">
        <v>0</v>
      </c>
      <c r="R249" s="197">
        <f>Q249*H249</f>
        <v>0</v>
      </c>
      <c r="S249" s="197">
        <v>0</v>
      </c>
      <c r="T249" s="198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99" t="s">
        <v>268</v>
      </c>
      <c r="AT249" s="199" t="s">
        <v>150</v>
      </c>
      <c r="AU249" s="199" t="s">
        <v>89</v>
      </c>
      <c r="AY249" s="16" t="s">
        <v>148</v>
      </c>
      <c r="BE249" s="200">
        <f>IF(N249="základná",J249,0)</f>
        <v>0</v>
      </c>
      <c r="BF249" s="200">
        <f>IF(N249="znížená",J249,0)</f>
        <v>0</v>
      </c>
      <c r="BG249" s="200">
        <f>IF(N249="zákl. prenesená",J249,0)</f>
        <v>0</v>
      </c>
      <c r="BH249" s="200">
        <f>IF(N249="zníž. prenesená",J249,0)</f>
        <v>0</v>
      </c>
      <c r="BI249" s="200">
        <f>IF(N249="nulová",J249,0)</f>
        <v>0</v>
      </c>
      <c r="BJ249" s="16" t="s">
        <v>89</v>
      </c>
      <c r="BK249" s="200">
        <f>ROUND(I249*H249,2)</f>
        <v>0</v>
      </c>
      <c r="BL249" s="16" t="s">
        <v>268</v>
      </c>
      <c r="BM249" s="199" t="s">
        <v>1719</v>
      </c>
    </row>
    <row r="250" s="2" customFormat="1" ht="16.5" customHeight="1">
      <c r="A250" s="35"/>
      <c r="B250" s="186"/>
      <c r="C250" s="201" t="s">
        <v>779</v>
      </c>
      <c r="D250" s="201" t="s">
        <v>155</v>
      </c>
      <c r="E250" s="202" t="s">
        <v>1720</v>
      </c>
      <c r="F250" s="203" t="s">
        <v>1721</v>
      </c>
      <c r="G250" s="204" t="s">
        <v>165</v>
      </c>
      <c r="H250" s="205">
        <v>42</v>
      </c>
      <c r="I250" s="206"/>
      <c r="J250" s="207">
        <f>ROUND(I250*H250,2)</f>
        <v>0</v>
      </c>
      <c r="K250" s="208"/>
      <c r="L250" s="209"/>
      <c r="M250" s="210" t="s">
        <v>1</v>
      </c>
      <c r="N250" s="211" t="s">
        <v>42</v>
      </c>
      <c r="O250" s="79"/>
      <c r="P250" s="197">
        <f>O250*H250</f>
        <v>0</v>
      </c>
      <c r="Q250" s="197">
        <v>0.00042000000000000002</v>
      </c>
      <c r="R250" s="197">
        <f>Q250*H250</f>
        <v>0.017639999999999999</v>
      </c>
      <c r="S250" s="197">
        <v>0</v>
      </c>
      <c r="T250" s="198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99" t="s">
        <v>384</v>
      </c>
      <c r="AT250" s="199" t="s">
        <v>155</v>
      </c>
      <c r="AU250" s="199" t="s">
        <v>89</v>
      </c>
      <c r="AY250" s="16" t="s">
        <v>148</v>
      </c>
      <c r="BE250" s="200">
        <f>IF(N250="základná",J250,0)</f>
        <v>0</v>
      </c>
      <c r="BF250" s="200">
        <f>IF(N250="znížená",J250,0)</f>
        <v>0</v>
      </c>
      <c r="BG250" s="200">
        <f>IF(N250="zákl. prenesená",J250,0)</f>
        <v>0</v>
      </c>
      <c r="BH250" s="200">
        <f>IF(N250="zníž. prenesená",J250,0)</f>
        <v>0</v>
      </c>
      <c r="BI250" s="200">
        <f>IF(N250="nulová",J250,0)</f>
        <v>0</v>
      </c>
      <c r="BJ250" s="16" t="s">
        <v>89</v>
      </c>
      <c r="BK250" s="200">
        <f>ROUND(I250*H250,2)</f>
        <v>0</v>
      </c>
      <c r="BL250" s="16" t="s">
        <v>384</v>
      </c>
      <c r="BM250" s="199" t="s">
        <v>1722</v>
      </c>
    </row>
    <row r="251" s="2" customFormat="1" ht="24.15" customHeight="1">
      <c r="A251" s="35"/>
      <c r="B251" s="186"/>
      <c r="C251" s="187" t="s">
        <v>368</v>
      </c>
      <c r="D251" s="187" t="s">
        <v>150</v>
      </c>
      <c r="E251" s="188" t="s">
        <v>1723</v>
      </c>
      <c r="F251" s="189" t="s">
        <v>1724</v>
      </c>
      <c r="G251" s="190" t="s">
        <v>165</v>
      </c>
      <c r="H251" s="191">
        <v>120</v>
      </c>
      <c r="I251" s="192"/>
      <c r="J251" s="193">
        <f>ROUND(I251*H251,2)</f>
        <v>0</v>
      </c>
      <c r="K251" s="194"/>
      <c r="L251" s="36"/>
      <c r="M251" s="195" t="s">
        <v>1</v>
      </c>
      <c r="N251" s="196" t="s">
        <v>42</v>
      </c>
      <c r="O251" s="79"/>
      <c r="P251" s="197">
        <f>O251*H251</f>
        <v>0</v>
      </c>
      <c r="Q251" s="197">
        <v>0</v>
      </c>
      <c r="R251" s="197">
        <f>Q251*H251</f>
        <v>0</v>
      </c>
      <c r="S251" s="197">
        <v>0</v>
      </c>
      <c r="T251" s="198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99" t="s">
        <v>268</v>
      </c>
      <c r="AT251" s="199" t="s">
        <v>150</v>
      </c>
      <c r="AU251" s="199" t="s">
        <v>89</v>
      </c>
      <c r="AY251" s="16" t="s">
        <v>148</v>
      </c>
      <c r="BE251" s="200">
        <f>IF(N251="základná",J251,0)</f>
        <v>0</v>
      </c>
      <c r="BF251" s="200">
        <f>IF(N251="znížená",J251,0)</f>
        <v>0</v>
      </c>
      <c r="BG251" s="200">
        <f>IF(N251="zákl. prenesená",J251,0)</f>
        <v>0</v>
      </c>
      <c r="BH251" s="200">
        <f>IF(N251="zníž. prenesená",J251,0)</f>
        <v>0</v>
      </c>
      <c r="BI251" s="200">
        <f>IF(N251="nulová",J251,0)</f>
        <v>0</v>
      </c>
      <c r="BJ251" s="16" t="s">
        <v>89</v>
      </c>
      <c r="BK251" s="200">
        <f>ROUND(I251*H251,2)</f>
        <v>0</v>
      </c>
      <c r="BL251" s="16" t="s">
        <v>268</v>
      </c>
      <c r="BM251" s="199" t="s">
        <v>1725</v>
      </c>
    </row>
    <row r="252" s="2" customFormat="1" ht="24.15" customHeight="1">
      <c r="A252" s="35"/>
      <c r="B252" s="186"/>
      <c r="C252" s="201" t="s">
        <v>788</v>
      </c>
      <c r="D252" s="201" t="s">
        <v>155</v>
      </c>
      <c r="E252" s="202" t="s">
        <v>1726</v>
      </c>
      <c r="F252" s="203" t="s">
        <v>1727</v>
      </c>
      <c r="G252" s="204" t="s">
        <v>165</v>
      </c>
      <c r="H252" s="205">
        <v>120</v>
      </c>
      <c r="I252" s="206"/>
      <c r="J252" s="207">
        <f>ROUND(I252*H252,2)</f>
        <v>0</v>
      </c>
      <c r="K252" s="208"/>
      <c r="L252" s="209"/>
      <c r="M252" s="210" t="s">
        <v>1</v>
      </c>
      <c r="N252" s="211" t="s">
        <v>42</v>
      </c>
      <c r="O252" s="79"/>
      <c r="P252" s="197">
        <f>O252*H252</f>
        <v>0</v>
      </c>
      <c r="Q252" s="197">
        <v>0.00024000000000000001</v>
      </c>
      <c r="R252" s="197">
        <f>Q252*H252</f>
        <v>0.028799999999999999</v>
      </c>
      <c r="S252" s="197">
        <v>0</v>
      </c>
      <c r="T252" s="198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9" t="s">
        <v>384</v>
      </c>
      <c r="AT252" s="199" t="s">
        <v>155</v>
      </c>
      <c r="AU252" s="199" t="s">
        <v>89</v>
      </c>
      <c r="AY252" s="16" t="s">
        <v>148</v>
      </c>
      <c r="BE252" s="200">
        <f>IF(N252="základná",J252,0)</f>
        <v>0</v>
      </c>
      <c r="BF252" s="200">
        <f>IF(N252="znížená",J252,0)</f>
        <v>0</v>
      </c>
      <c r="BG252" s="200">
        <f>IF(N252="zákl. prenesená",J252,0)</f>
        <v>0</v>
      </c>
      <c r="BH252" s="200">
        <f>IF(N252="zníž. prenesená",J252,0)</f>
        <v>0</v>
      </c>
      <c r="BI252" s="200">
        <f>IF(N252="nulová",J252,0)</f>
        <v>0</v>
      </c>
      <c r="BJ252" s="16" t="s">
        <v>89</v>
      </c>
      <c r="BK252" s="200">
        <f>ROUND(I252*H252,2)</f>
        <v>0</v>
      </c>
      <c r="BL252" s="16" t="s">
        <v>384</v>
      </c>
      <c r="BM252" s="199" t="s">
        <v>1728</v>
      </c>
    </row>
    <row r="253" s="2" customFormat="1" ht="16.5" customHeight="1">
      <c r="A253" s="35"/>
      <c r="B253" s="186"/>
      <c r="C253" s="187" t="s">
        <v>372</v>
      </c>
      <c r="D253" s="187" t="s">
        <v>150</v>
      </c>
      <c r="E253" s="188" t="s">
        <v>1729</v>
      </c>
      <c r="F253" s="189" t="s">
        <v>1730</v>
      </c>
      <c r="G253" s="190" t="s">
        <v>153</v>
      </c>
      <c r="H253" s="191">
        <v>3</v>
      </c>
      <c r="I253" s="192"/>
      <c r="J253" s="193">
        <f>ROUND(I253*H253,2)</f>
        <v>0</v>
      </c>
      <c r="K253" s="194"/>
      <c r="L253" s="36"/>
      <c r="M253" s="195" t="s">
        <v>1</v>
      </c>
      <c r="N253" s="196" t="s">
        <v>42</v>
      </c>
      <c r="O253" s="79"/>
      <c r="P253" s="197">
        <f>O253*H253</f>
        <v>0</v>
      </c>
      <c r="Q253" s="197">
        <v>0</v>
      </c>
      <c r="R253" s="197">
        <f>Q253*H253</f>
        <v>0</v>
      </c>
      <c r="S253" s="197">
        <v>0</v>
      </c>
      <c r="T253" s="198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9" t="s">
        <v>268</v>
      </c>
      <c r="AT253" s="199" t="s">
        <v>150</v>
      </c>
      <c r="AU253" s="199" t="s">
        <v>89</v>
      </c>
      <c r="AY253" s="16" t="s">
        <v>148</v>
      </c>
      <c r="BE253" s="200">
        <f>IF(N253="základná",J253,0)</f>
        <v>0</v>
      </c>
      <c r="BF253" s="200">
        <f>IF(N253="znížená",J253,0)</f>
        <v>0</v>
      </c>
      <c r="BG253" s="200">
        <f>IF(N253="zákl. prenesená",J253,0)</f>
        <v>0</v>
      </c>
      <c r="BH253" s="200">
        <f>IF(N253="zníž. prenesená",J253,0)</f>
        <v>0</v>
      </c>
      <c r="BI253" s="200">
        <f>IF(N253="nulová",J253,0)</f>
        <v>0</v>
      </c>
      <c r="BJ253" s="16" t="s">
        <v>89</v>
      </c>
      <c r="BK253" s="200">
        <f>ROUND(I253*H253,2)</f>
        <v>0</v>
      </c>
      <c r="BL253" s="16" t="s">
        <v>268</v>
      </c>
      <c r="BM253" s="199" t="s">
        <v>1731</v>
      </c>
    </row>
    <row r="254" s="2" customFormat="1" ht="24.15" customHeight="1">
      <c r="A254" s="35"/>
      <c r="B254" s="186"/>
      <c r="C254" s="201" t="s">
        <v>795</v>
      </c>
      <c r="D254" s="201" t="s">
        <v>155</v>
      </c>
      <c r="E254" s="202" t="s">
        <v>1732</v>
      </c>
      <c r="F254" s="203" t="s">
        <v>1733</v>
      </c>
      <c r="G254" s="204" t="s">
        <v>153</v>
      </c>
      <c r="H254" s="205">
        <v>3</v>
      </c>
      <c r="I254" s="206"/>
      <c r="J254" s="207">
        <f>ROUND(I254*H254,2)</f>
        <v>0</v>
      </c>
      <c r="K254" s="208"/>
      <c r="L254" s="209"/>
      <c r="M254" s="210" t="s">
        <v>1</v>
      </c>
      <c r="N254" s="211" t="s">
        <v>42</v>
      </c>
      <c r="O254" s="79"/>
      <c r="P254" s="197">
        <f>O254*H254</f>
        <v>0</v>
      </c>
      <c r="Q254" s="197">
        <v>0.00027</v>
      </c>
      <c r="R254" s="197">
        <f>Q254*H254</f>
        <v>0.00080999999999999996</v>
      </c>
      <c r="S254" s="197">
        <v>0</v>
      </c>
      <c r="T254" s="198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99" t="s">
        <v>384</v>
      </c>
      <c r="AT254" s="199" t="s">
        <v>155</v>
      </c>
      <c r="AU254" s="199" t="s">
        <v>89</v>
      </c>
      <c r="AY254" s="16" t="s">
        <v>148</v>
      </c>
      <c r="BE254" s="200">
        <f>IF(N254="základná",J254,0)</f>
        <v>0</v>
      </c>
      <c r="BF254" s="200">
        <f>IF(N254="znížená",J254,0)</f>
        <v>0</v>
      </c>
      <c r="BG254" s="200">
        <f>IF(N254="zákl. prenesená",J254,0)</f>
        <v>0</v>
      </c>
      <c r="BH254" s="200">
        <f>IF(N254="zníž. prenesená",J254,0)</f>
        <v>0</v>
      </c>
      <c r="BI254" s="200">
        <f>IF(N254="nulová",J254,0)</f>
        <v>0</v>
      </c>
      <c r="BJ254" s="16" t="s">
        <v>89</v>
      </c>
      <c r="BK254" s="200">
        <f>ROUND(I254*H254,2)</f>
        <v>0</v>
      </c>
      <c r="BL254" s="16" t="s">
        <v>384</v>
      </c>
      <c r="BM254" s="199" t="s">
        <v>1734</v>
      </c>
    </row>
    <row r="255" s="2" customFormat="1" ht="21.75" customHeight="1">
      <c r="A255" s="35"/>
      <c r="B255" s="186"/>
      <c r="C255" s="187" t="s">
        <v>375</v>
      </c>
      <c r="D255" s="187" t="s">
        <v>150</v>
      </c>
      <c r="E255" s="188" t="s">
        <v>1735</v>
      </c>
      <c r="F255" s="189" t="s">
        <v>1736</v>
      </c>
      <c r="G255" s="190" t="s">
        <v>153</v>
      </c>
      <c r="H255" s="191">
        <v>6</v>
      </c>
      <c r="I255" s="192"/>
      <c r="J255" s="193">
        <f>ROUND(I255*H255,2)</f>
        <v>0</v>
      </c>
      <c r="K255" s="194"/>
      <c r="L255" s="36"/>
      <c r="M255" s="195" t="s">
        <v>1</v>
      </c>
      <c r="N255" s="196" t="s">
        <v>42</v>
      </c>
      <c r="O255" s="79"/>
      <c r="P255" s="197">
        <f>O255*H255</f>
        <v>0</v>
      </c>
      <c r="Q255" s="197">
        <v>0</v>
      </c>
      <c r="R255" s="197">
        <f>Q255*H255</f>
        <v>0</v>
      </c>
      <c r="S255" s="197">
        <v>0</v>
      </c>
      <c r="T255" s="198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99" t="s">
        <v>268</v>
      </c>
      <c r="AT255" s="199" t="s">
        <v>150</v>
      </c>
      <c r="AU255" s="199" t="s">
        <v>89</v>
      </c>
      <c r="AY255" s="16" t="s">
        <v>148</v>
      </c>
      <c r="BE255" s="200">
        <f>IF(N255="základná",J255,0)</f>
        <v>0</v>
      </c>
      <c r="BF255" s="200">
        <f>IF(N255="znížená",J255,0)</f>
        <v>0</v>
      </c>
      <c r="BG255" s="200">
        <f>IF(N255="zákl. prenesená",J255,0)</f>
        <v>0</v>
      </c>
      <c r="BH255" s="200">
        <f>IF(N255="zníž. prenesená",J255,0)</f>
        <v>0</v>
      </c>
      <c r="BI255" s="200">
        <f>IF(N255="nulová",J255,0)</f>
        <v>0</v>
      </c>
      <c r="BJ255" s="16" t="s">
        <v>89</v>
      </c>
      <c r="BK255" s="200">
        <f>ROUND(I255*H255,2)</f>
        <v>0</v>
      </c>
      <c r="BL255" s="16" t="s">
        <v>268</v>
      </c>
      <c r="BM255" s="199" t="s">
        <v>1737</v>
      </c>
    </row>
    <row r="256" s="2" customFormat="1" ht="33" customHeight="1">
      <c r="A256" s="35"/>
      <c r="B256" s="186"/>
      <c r="C256" s="201" t="s">
        <v>802</v>
      </c>
      <c r="D256" s="201" t="s">
        <v>155</v>
      </c>
      <c r="E256" s="202" t="s">
        <v>1738</v>
      </c>
      <c r="F256" s="203" t="s">
        <v>1739</v>
      </c>
      <c r="G256" s="204" t="s">
        <v>153</v>
      </c>
      <c r="H256" s="205">
        <v>6</v>
      </c>
      <c r="I256" s="206"/>
      <c r="J256" s="207">
        <f>ROUND(I256*H256,2)</f>
        <v>0</v>
      </c>
      <c r="K256" s="208"/>
      <c r="L256" s="209"/>
      <c r="M256" s="210" t="s">
        <v>1</v>
      </c>
      <c r="N256" s="211" t="s">
        <v>42</v>
      </c>
      <c r="O256" s="79"/>
      <c r="P256" s="197">
        <f>O256*H256</f>
        <v>0</v>
      </c>
      <c r="Q256" s="197">
        <v>0.00051999999999999995</v>
      </c>
      <c r="R256" s="197">
        <f>Q256*H256</f>
        <v>0.0031199999999999995</v>
      </c>
      <c r="S256" s="197">
        <v>0</v>
      </c>
      <c r="T256" s="198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99" t="s">
        <v>384</v>
      </c>
      <c r="AT256" s="199" t="s">
        <v>155</v>
      </c>
      <c r="AU256" s="199" t="s">
        <v>89</v>
      </c>
      <c r="AY256" s="16" t="s">
        <v>148</v>
      </c>
      <c r="BE256" s="200">
        <f>IF(N256="základná",J256,0)</f>
        <v>0</v>
      </c>
      <c r="BF256" s="200">
        <f>IF(N256="znížená",J256,0)</f>
        <v>0</v>
      </c>
      <c r="BG256" s="200">
        <f>IF(N256="zákl. prenesená",J256,0)</f>
        <v>0</v>
      </c>
      <c r="BH256" s="200">
        <f>IF(N256="zníž. prenesená",J256,0)</f>
        <v>0</v>
      </c>
      <c r="BI256" s="200">
        <f>IF(N256="nulová",J256,0)</f>
        <v>0</v>
      </c>
      <c r="BJ256" s="16" t="s">
        <v>89</v>
      </c>
      <c r="BK256" s="200">
        <f>ROUND(I256*H256,2)</f>
        <v>0</v>
      </c>
      <c r="BL256" s="16" t="s">
        <v>384</v>
      </c>
      <c r="BM256" s="199" t="s">
        <v>1740</v>
      </c>
    </row>
    <row r="257" s="2" customFormat="1" ht="44.25" customHeight="1">
      <c r="A257" s="35"/>
      <c r="B257" s="186"/>
      <c r="C257" s="187" t="s">
        <v>379</v>
      </c>
      <c r="D257" s="187" t="s">
        <v>150</v>
      </c>
      <c r="E257" s="188" t="s">
        <v>1741</v>
      </c>
      <c r="F257" s="189" t="s">
        <v>1742</v>
      </c>
      <c r="G257" s="190" t="s">
        <v>153</v>
      </c>
      <c r="H257" s="191">
        <v>2</v>
      </c>
      <c r="I257" s="192"/>
      <c r="J257" s="193">
        <f>ROUND(I257*H257,2)</f>
        <v>0</v>
      </c>
      <c r="K257" s="194"/>
      <c r="L257" s="36"/>
      <c r="M257" s="195" t="s">
        <v>1</v>
      </c>
      <c r="N257" s="196" t="s">
        <v>42</v>
      </c>
      <c r="O257" s="79"/>
      <c r="P257" s="197">
        <f>O257*H257</f>
        <v>0</v>
      </c>
      <c r="Q257" s="197">
        <v>0.0048799999999999998</v>
      </c>
      <c r="R257" s="197">
        <f>Q257*H257</f>
        <v>0.0097599999999999996</v>
      </c>
      <c r="S257" s="197">
        <v>0</v>
      </c>
      <c r="T257" s="198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99" t="s">
        <v>166</v>
      </c>
      <c r="AT257" s="199" t="s">
        <v>150</v>
      </c>
      <c r="AU257" s="199" t="s">
        <v>89</v>
      </c>
      <c r="AY257" s="16" t="s">
        <v>148</v>
      </c>
      <c r="BE257" s="200">
        <f>IF(N257="základná",J257,0)</f>
        <v>0</v>
      </c>
      <c r="BF257" s="200">
        <f>IF(N257="znížená",J257,0)</f>
        <v>0</v>
      </c>
      <c r="BG257" s="200">
        <f>IF(N257="zákl. prenesená",J257,0)</f>
        <v>0</v>
      </c>
      <c r="BH257" s="200">
        <f>IF(N257="zníž. prenesená",J257,0)</f>
        <v>0</v>
      </c>
      <c r="BI257" s="200">
        <f>IF(N257="nulová",J257,0)</f>
        <v>0</v>
      </c>
      <c r="BJ257" s="16" t="s">
        <v>89</v>
      </c>
      <c r="BK257" s="200">
        <f>ROUND(I257*H257,2)</f>
        <v>0</v>
      </c>
      <c r="BL257" s="16" t="s">
        <v>166</v>
      </c>
      <c r="BM257" s="199" t="s">
        <v>1743</v>
      </c>
    </row>
    <row r="258" s="2" customFormat="1" ht="16.5" customHeight="1">
      <c r="A258" s="35"/>
      <c r="B258" s="186"/>
      <c r="C258" s="201" t="s">
        <v>809</v>
      </c>
      <c r="D258" s="201" t="s">
        <v>155</v>
      </c>
      <c r="E258" s="202" t="s">
        <v>1744</v>
      </c>
      <c r="F258" s="203" t="s">
        <v>1745</v>
      </c>
      <c r="G258" s="204" t="s">
        <v>1354</v>
      </c>
      <c r="H258" s="205">
        <v>2</v>
      </c>
      <c r="I258" s="206"/>
      <c r="J258" s="207">
        <f>ROUND(I258*H258,2)</f>
        <v>0</v>
      </c>
      <c r="K258" s="208"/>
      <c r="L258" s="209"/>
      <c r="M258" s="210" t="s">
        <v>1</v>
      </c>
      <c r="N258" s="211" t="s">
        <v>42</v>
      </c>
      <c r="O258" s="79"/>
      <c r="P258" s="197">
        <f>O258*H258</f>
        <v>0</v>
      </c>
      <c r="Q258" s="197">
        <v>0.00894</v>
      </c>
      <c r="R258" s="197">
        <f>Q258*H258</f>
        <v>0.01788</v>
      </c>
      <c r="S258" s="197">
        <v>0</v>
      </c>
      <c r="T258" s="198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9" t="s">
        <v>170</v>
      </c>
      <c r="AT258" s="199" t="s">
        <v>155</v>
      </c>
      <c r="AU258" s="199" t="s">
        <v>89</v>
      </c>
      <c r="AY258" s="16" t="s">
        <v>148</v>
      </c>
      <c r="BE258" s="200">
        <f>IF(N258="základná",J258,0)</f>
        <v>0</v>
      </c>
      <c r="BF258" s="200">
        <f>IF(N258="znížená",J258,0)</f>
        <v>0</v>
      </c>
      <c r="BG258" s="200">
        <f>IF(N258="zákl. prenesená",J258,0)</f>
        <v>0</v>
      </c>
      <c r="BH258" s="200">
        <f>IF(N258="zníž. prenesená",J258,0)</f>
        <v>0</v>
      </c>
      <c r="BI258" s="200">
        <f>IF(N258="nulová",J258,0)</f>
        <v>0</v>
      </c>
      <c r="BJ258" s="16" t="s">
        <v>89</v>
      </c>
      <c r="BK258" s="200">
        <f>ROUND(I258*H258,2)</f>
        <v>0</v>
      </c>
      <c r="BL258" s="16" t="s">
        <v>166</v>
      </c>
      <c r="BM258" s="199" t="s">
        <v>1746</v>
      </c>
    </row>
    <row r="259" s="2" customFormat="1" ht="16.5" customHeight="1">
      <c r="A259" s="35"/>
      <c r="B259" s="186"/>
      <c r="C259" s="187" t="s">
        <v>384</v>
      </c>
      <c r="D259" s="187" t="s">
        <v>150</v>
      </c>
      <c r="E259" s="188" t="s">
        <v>75</v>
      </c>
      <c r="F259" s="189" t="s">
        <v>1747</v>
      </c>
      <c r="G259" s="190" t="s">
        <v>223</v>
      </c>
      <c r="H259" s="212"/>
      <c r="I259" s="192"/>
      <c r="J259" s="193">
        <f>ROUND(I259*H259,2)</f>
        <v>0</v>
      </c>
      <c r="K259" s="194"/>
      <c r="L259" s="36"/>
      <c r="M259" s="195" t="s">
        <v>1</v>
      </c>
      <c r="N259" s="196" t="s">
        <v>42</v>
      </c>
      <c r="O259" s="79"/>
      <c r="P259" s="197">
        <f>O259*H259</f>
        <v>0</v>
      </c>
      <c r="Q259" s="197">
        <v>0</v>
      </c>
      <c r="R259" s="197">
        <f>Q259*H259</f>
        <v>0</v>
      </c>
      <c r="S259" s="197">
        <v>0</v>
      </c>
      <c r="T259" s="198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99" t="s">
        <v>268</v>
      </c>
      <c r="AT259" s="199" t="s">
        <v>150</v>
      </c>
      <c r="AU259" s="199" t="s">
        <v>89</v>
      </c>
      <c r="AY259" s="16" t="s">
        <v>148</v>
      </c>
      <c r="BE259" s="200">
        <f>IF(N259="základná",J259,0)</f>
        <v>0</v>
      </c>
      <c r="BF259" s="200">
        <f>IF(N259="znížená",J259,0)</f>
        <v>0</v>
      </c>
      <c r="BG259" s="200">
        <f>IF(N259="zákl. prenesená",J259,0)</f>
        <v>0</v>
      </c>
      <c r="BH259" s="200">
        <f>IF(N259="zníž. prenesená",J259,0)</f>
        <v>0</v>
      </c>
      <c r="BI259" s="200">
        <f>IF(N259="nulová",J259,0)</f>
        <v>0</v>
      </c>
      <c r="BJ259" s="16" t="s">
        <v>89</v>
      </c>
      <c r="BK259" s="200">
        <f>ROUND(I259*H259,2)</f>
        <v>0</v>
      </c>
      <c r="BL259" s="16" t="s">
        <v>268</v>
      </c>
      <c r="BM259" s="199" t="s">
        <v>1748</v>
      </c>
    </row>
    <row r="260" s="2" customFormat="1" ht="16.5" customHeight="1">
      <c r="A260" s="35"/>
      <c r="B260" s="186"/>
      <c r="C260" s="187" t="s">
        <v>818</v>
      </c>
      <c r="D260" s="187" t="s">
        <v>150</v>
      </c>
      <c r="E260" s="188" t="s">
        <v>1315</v>
      </c>
      <c r="F260" s="189" t="s">
        <v>1316</v>
      </c>
      <c r="G260" s="190" t="s">
        <v>223</v>
      </c>
      <c r="H260" s="212"/>
      <c r="I260" s="192"/>
      <c r="J260" s="193">
        <f>ROUND(I260*H260,2)</f>
        <v>0</v>
      </c>
      <c r="K260" s="194"/>
      <c r="L260" s="36"/>
      <c r="M260" s="195" t="s">
        <v>1</v>
      </c>
      <c r="N260" s="196" t="s">
        <v>42</v>
      </c>
      <c r="O260" s="79"/>
      <c r="P260" s="197">
        <f>O260*H260</f>
        <v>0</v>
      </c>
      <c r="Q260" s="197">
        <v>0</v>
      </c>
      <c r="R260" s="197">
        <f>Q260*H260</f>
        <v>0</v>
      </c>
      <c r="S260" s="197">
        <v>0</v>
      </c>
      <c r="T260" s="198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9" t="s">
        <v>268</v>
      </c>
      <c r="AT260" s="199" t="s">
        <v>150</v>
      </c>
      <c r="AU260" s="199" t="s">
        <v>89</v>
      </c>
      <c r="AY260" s="16" t="s">
        <v>148</v>
      </c>
      <c r="BE260" s="200">
        <f>IF(N260="základná",J260,0)</f>
        <v>0</v>
      </c>
      <c r="BF260" s="200">
        <f>IF(N260="znížená",J260,0)</f>
        <v>0</v>
      </c>
      <c r="BG260" s="200">
        <f>IF(N260="zákl. prenesená",J260,0)</f>
        <v>0</v>
      </c>
      <c r="BH260" s="200">
        <f>IF(N260="zníž. prenesená",J260,0)</f>
        <v>0</v>
      </c>
      <c r="BI260" s="200">
        <f>IF(N260="nulová",J260,0)</f>
        <v>0</v>
      </c>
      <c r="BJ260" s="16" t="s">
        <v>89</v>
      </c>
      <c r="BK260" s="200">
        <f>ROUND(I260*H260,2)</f>
        <v>0</v>
      </c>
      <c r="BL260" s="16" t="s">
        <v>268</v>
      </c>
      <c r="BM260" s="199" t="s">
        <v>1749</v>
      </c>
    </row>
    <row r="261" s="2" customFormat="1" ht="16.5" customHeight="1">
      <c r="A261" s="35"/>
      <c r="B261" s="186"/>
      <c r="C261" s="187" t="s">
        <v>388</v>
      </c>
      <c r="D261" s="187" t="s">
        <v>150</v>
      </c>
      <c r="E261" s="188" t="s">
        <v>1318</v>
      </c>
      <c r="F261" s="189" t="s">
        <v>1319</v>
      </c>
      <c r="G261" s="190" t="s">
        <v>223</v>
      </c>
      <c r="H261" s="212"/>
      <c r="I261" s="192"/>
      <c r="J261" s="193">
        <f>ROUND(I261*H261,2)</f>
        <v>0</v>
      </c>
      <c r="K261" s="194"/>
      <c r="L261" s="36"/>
      <c r="M261" s="195" t="s">
        <v>1</v>
      </c>
      <c r="N261" s="196" t="s">
        <v>42</v>
      </c>
      <c r="O261" s="79"/>
      <c r="P261" s="197">
        <f>O261*H261</f>
        <v>0</v>
      </c>
      <c r="Q261" s="197">
        <v>0</v>
      </c>
      <c r="R261" s="197">
        <f>Q261*H261</f>
        <v>0</v>
      </c>
      <c r="S261" s="197">
        <v>0</v>
      </c>
      <c r="T261" s="198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99" t="s">
        <v>384</v>
      </c>
      <c r="AT261" s="199" t="s">
        <v>150</v>
      </c>
      <c r="AU261" s="199" t="s">
        <v>89</v>
      </c>
      <c r="AY261" s="16" t="s">
        <v>148</v>
      </c>
      <c r="BE261" s="200">
        <f>IF(N261="základná",J261,0)</f>
        <v>0</v>
      </c>
      <c r="BF261" s="200">
        <f>IF(N261="znížená",J261,0)</f>
        <v>0</v>
      </c>
      <c r="BG261" s="200">
        <f>IF(N261="zákl. prenesená",J261,0)</f>
        <v>0</v>
      </c>
      <c r="BH261" s="200">
        <f>IF(N261="zníž. prenesená",J261,0)</f>
        <v>0</v>
      </c>
      <c r="BI261" s="200">
        <f>IF(N261="nulová",J261,0)</f>
        <v>0</v>
      </c>
      <c r="BJ261" s="16" t="s">
        <v>89</v>
      </c>
      <c r="BK261" s="200">
        <f>ROUND(I261*H261,2)</f>
        <v>0</v>
      </c>
      <c r="BL261" s="16" t="s">
        <v>384</v>
      </c>
      <c r="BM261" s="199" t="s">
        <v>1750</v>
      </c>
    </row>
    <row r="262" s="2" customFormat="1" ht="16.5" customHeight="1">
      <c r="A262" s="35"/>
      <c r="B262" s="186"/>
      <c r="C262" s="187" t="s">
        <v>825</v>
      </c>
      <c r="D262" s="187" t="s">
        <v>150</v>
      </c>
      <c r="E262" s="188" t="s">
        <v>1321</v>
      </c>
      <c r="F262" s="189" t="s">
        <v>1322</v>
      </c>
      <c r="G262" s="190" t="s">
        <v>223</v>
      </c>
      <c r="H262" s="212"/>
      <c r="I262" s="192"/>
      <c r="J262" s="193">
        <f>ROUND(I262*H262,2)</f>
        <v>0</v>
      </c>
      <c r="K262" s="194"/>
      <c r="L262" s="36"/>
      <c r="M262" s="195" t="s">
        <v>1</v>
      </c>
      <c r="N262" s="196" t="s">
        <v>42</v>
      </c>
      <c r="O262" s="79"/>
      <c r="P262" s="197">
        <f>O262*H262</f>
        <v>0</v>
      </c>
      <c r="Q262" s="197">
        <v>0</v>
      </c>
      <c r="R262" s="197">
        <f>Q262*H262</f>
        <v>0</v>
      </c>
      <c r="S262" s="197">
        <v>0</v>
      </c>
      <c r="T262" s="198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9" t="s">
        <v>268</v>
      </c>
      <c r="AT262" s="199" t="s">
        <v>150</v>
      </c>
      <c r="AU262" s="199" t="s">
        <v>89</v>
      </c>
      <c r="AY262" s="16" t="s">
        <v>148</v>
      </c>
      <c r="BE262" s="200">
        <f>IF(N262="základná",J262,0)</f>
        <v>0</v>
      </c>
      <c r="BF262" s="200">
        <f>IF(N262="znížená",J262,0)</f>
        <v>0</v>
      </c>
      <c r="BG262" s="200">
        <f>IF(N262="zákl. prenesená",J262,0)</f>
        <v>0</v>
      </c>
      <c r="BH262" s="200">
        <f>IF(N262="zníž. prenesená",J262,0)</f>
        <v>0</v>
      </c>
      <c r="BI262" s="200">
        <f>IF(N262="nulová",J262,0)</f>
        <v>0</v>
      </c>
      <c r="BJ262" s="16" t="s">
        <v>89</v>
      </c>
      <c r="BK262" s="200">
        <f>ROUND(I262*H262,2)</f>
        <v>0</v>
      </c>
      <c r="BL262" s="16" t="s">
        <v>268</v>
      </c>
      <c r="BM262" s="199" t="s">
        <v>1751</v>
      </c>
    </row>
    <row r="263" s="12" customFormat="1" ht="22.8" customHeight="1">
      <c r="A263" s="12"/>
      <c r="B263" s="173"/>
      <c r="C263" s="12"/>
      <c r="D263" s="174" t="s">
        <v>75</v>
      </c>
      <c r="E263" s="184" t="s">
        <v>1752</v>
      </c>
      <c r="F263" s="184" t="s">
        <v>1753</v>
      </c>
      <c r="G263" s="12"/>
      <c r="H263" s="12"/>
      <c r="I263" s="176"/>
      <c r="J263" s="185">
        <f>BK263</f>
        <v>0</v>
      </c>
      <c r="K263" s="12"/>
      <c r="L263" s="173"/>
      <c r="M263" s="178"/>
      <c r="N263" s="179"/>
      <c r="O263" s="179"/>
      <c r="P263" s="180">
        <f>SUM(P264:P274)</f>
        <v>0</v>
      </c>
      <c r="Q263" s="179"/>
      <c r="R263" s="180">
        <f>SUM(R264:R274)</f>
        <v>0.0040699999999999998</v>
      </c>
      <c r="S263" s="179"/>
      <c r="T263" s="181">
        <f>SUM(T264:T274)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174" t="s">
        <v>102</v>
      </c>
      <c r="AT263" s="182" t="s">
        <v>75</v>
      </c>
      <c r="AU263" s="182" t="s">
        <v>83</v>
      </c>
      <c r="AY263" s="174" t="s">
        <v>148</v>
      </c>
      <c r="BK263" s="183">
        <f>SUM(BK264:BK274)</f>
        <v>0</v>
      </c>
    </row>
    <row r="264" s="2" customFormat="1" ht="16.5" customHeight="1">
      <c r="A264" s="35"/>
      <c r="B264" s="186"/>
      <c r="C264" s="187" t="s">
        <v>391</v>
      </c>
      <c r="D264" s="187" t="s">
        <v>150</v>
      </c>
      <c r="E264" s="188" t="s">
        <v>1754</v>
      </c>
      <c r="F264" s="189" t="s">
        <v>1755</v>
      </c>
      <c r="G264" s="190" t="s">
        <v>165</v>
      </c>
      <c r="H264" s="191">
        <v>32</v>
      </c>
      <c r="I264" s="192"/>
      <c r="J264" s="193">
        <f>ROUND(I264*H264,2)</f>
        <v>0</v>
      </c>
      <c r="K264" s="194"/>
      <c r="L264" s="36"/>
      <c r="M264" s="195" t="s">
        <v>1</v>
      </c>
      <c r="N264" s="196" t="s">
        <v>42</v>
      </c>
      <c r="O264" s="79"/>
      <c r="P264" s="197">
        <f>O264*H264</f>
        <v>0</v>
      </c>
      <c r="Q264" s="197">
        <v>0</v>
      </c>
      <c r="R264" s="197">
        <f>Q264*H264</f>
        <v>0</v>
      </c>
      <c r="S264" s="197">
        <v>0</v>
      </c>
      <c r="T264" s="198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9" t="s">
        <v>268</v>
      </c>
      <c r="AT264" s="199" t="s">
        <v>150</v>
      </c>
      <c r="AU264" s="199" t="s">
        <v>89</v>
      </c>
      <c r="AY264" s="16" t="s">
        <v>148</v>
      </c>
      <c r="BE264" s="200">
        <f>IF(N264="základná",J264,0)</f>
        <v>0</v>
      </c>
      <c r="BF264" s="200">
        <f>IF(N264="znížená",J264,0)</f>
        <v>0</v>
      </c>
      <c r="BG264" s="200">
        <f>IF(N264="zákl. prenesená",J264,0)</f>
        <v>0</v>
      </c>
      <c r="BH264" s="200">
        <f>IF(N264="zníž. prenesená",J264,0)</f>
        <v>0</v>
      </c>
      <c r="BI264" s="200">
        <f>IF(N264="nulová",J264,0)</f>
        <v>0</v>
      </c>
      <c r="BJ264" s="16" t="s">
        <v>89</v>
      </c>
      <c r="BK264" s="200">
        <f>ROUND(I264*H264,2)</f>
        <v>0</v>
      </c>
      <c r="BL264" s="16" t="s">
        <v>268</v>
      </c>
      <c r="BM264" s="199" t="s">
        <v>1756</v>
      </c>
    </row>
    <row r="265" s="2" customFormat="1" ht="16.5" customHeight="1">
      <c r="A265" s="35"/>
      <c r="B265" s="186"/>
      <c r="C265" s="201" t="s">
        <v>832</v>
      </c>
      <c r="D265" s="201" t="s">
        <v>155</v>
      </c>
      <c r="E265" s="202" t="s">
        <v>1757</v>
      </c>
      <c r="F265" s="203" t="s">
        <v>1758</v>
      </c>
      <c r="G265" s="204" t="s">
        <v>165</v>
      </c>
      <c r="H265" s="205">
        <v>32</v>
      </c>
      <c r="I265" s="206"/>
      <c r="J265" s="207">
        <f>ROUND(I265*H265,2)</f>
        <v>0</v>
      </c>
      <c r="K265" s="208"/>
      <c r="L265" s="209"/>
      <c r="M265" s="210" t="s">
        <v>1</v>
      </c>
      <c r="N265" s="211" t="s">
        <v>42</v>
      </c>
      <c r="O265" s="79"/>
      <c r="P265" s="197">
        <f>O265*H265</f>
        <v>0</v>
      </c>
      <c r="Q265" s="197">
        <v>6.0000000000000002E-05</v>
      </c>
      <c r="R265" s="197">
        <f>Q265*H265</f>
        <v>0.0019200000000000001</v>
      </c>
      <c r="S265" s="197">
        <v>0</v>
      </c>
      <c r="T265" s="198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9" t="s">
        <v>384</v>
      </c>
      <c r="AT265" s="199" t="s">
        <v>155</v>
      </c>
      <c r="AU265" s="199" t="s">
        <v>89</v>
      </c>
      <c r="AY265" s="16" t="s">
        <v>148</v>
      </c>
      <c r="BE265" s="200">
        <f>IF(N265="základná",J265,0)</f>
        <v>0</v>
      </c>
      <c r="BF265" s="200">
        <f>IF(N265="znížená",J265,0)</f>
        <v>0</v>
      </c>
      <c r="BG265" s="200">
        <f>IF(N265="zákl. prenesená",J265,0)</f>
        <v>0</v>
      </c>
      <c r="BH265" s="200">
        <f>IF(N265="zníž. prenesená",J265,0)</f>
        <v>0</v>
      </c>
      <c r="BI265" s="200">
        <f>IF(N265="nulová",J265,0)</f>
        <v>0</v>
      </c>
      <c r="BJ265" s="16" t="s">
        <v>89</v>
      </c>
      <c r="BK265" s="200">
        <f>ROUND(I265*H265,2)</f>
        <v>0</v>
      </c>
      <c r="BL265" s="16" t="s">
        <v>384</v>
      </c>
      <c r="BM265" s="199" t="s">
        <v>1759</v>
      </c>
    </row>
    <row r="266" s="2" customFormat="1" ht="37.8" customHeight="1">
      <c r="A266" s="35"/>
      <c r="B266" s="186"/>
      <c r="C266" s="187" t="s">
        <v>395</v>
      </c>
      <c r="D266" s="187" t="s">
        <v>150</v>
      </c>
      <c r="E266" s="188" t="s">
        <v>1760</v>
      </c>
      <c r="F266" s="189" t="s">
        <v>1761</v>
      </c>
      <c r="G266" s="190" t="s">
        <v>153</v>
      </c>
      <c r="H266" s="191">
        <v>1</v>
      </c>
      <c r="I266" s="192"/>
      <c r="J266" s="193">
        <f>ROUND(I266*H266,2)</f>
        <v>0</v>
      </c>
      <c r="K266" s="194"/>
      <c r="L266" s="36"/>
      <c r="M266" s="195" t="s">
        <v>1</v>
      </c>
      <c r="N266" s="196" t="s">
        <v>42</v>
      </c>
      <c r="O266" s="79"/>
      <c r="P266" s="197">
        <f>O266*H266</f>
        <v>0</v>
      </c>
      <c r="Q266" s="197">
        <v>0</v>
      </c>
      <c r="R266" s="197">
        <f>Q266*H266</f>
        <v>0</v>
      </c>
      <c r="S266" s="197">
        <v>0</v>
      </c>
      <c r="T266" s="198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9" t="s">
        <v>268</v>
      </c>
      <c r="AT266" s="199" t="s">
        <v>150</v>
      </c>
      <c r="AU266" s="199" t="s">
        <v>89</v>
      </c>
      <c r="AY266" s="16" t="s">
        <v>148</v>
      </c>
      <c r="BE266" s="200">
        <f>IF(N266="základná",J266,0)</f>
        <v>0</v>
      </c>
      <c r="BF266" s="200">
        <f>IF(N266="znížená",J266,0)</f>
        <v>0</v>
      </c>
      <c r="BG266" s="200">
        <f>IF(N266="zákl. prenesená",J266,0)</f>
        <v>0</v>
      </c>
      <c r="BH266" s="200">
        <f>IF(N266="zníž. prenesená",J266,0)</f>
        <v>0</v>
      </c>
      <c r="BI266" s="200">
        <f>IF(N266="nulová",J266,0)</f>
        <v>0</v>
      </c>
      <c r="BJ266" s="16" t="s">
        <v>89</v>
      </c>
      <c r="BK266" s="200">
        <f>ROUND(I266*H266,2)</f>
        <v>0</v>
      </c>
      <c r="BL266" s="16" t="s">
        <v>268</v>
      </c>
      <c r="BM266" s="199" t="s">
        <v>1762</v>
      </c>
    </row>
    <row r="267" s="2" customFormat="1" ht="21.75" customHeight="1">
      <c r="A267" s="35"/>
      <c r="B267" s="186"/>
      <c r="C267" s="201" t="s">
        <v>839</v>
      </c>
      <c r="D267" s="201" t="s">
        <v>155</v>
      </c>
      <c r="E267" s="202" t="s">
        <v>1763</v>
      </c>
      <c r="F267" s="203" t="s">
        <v>1764</v>
      </c>
      <c r="G267" s="204" t="s">
        <v>153</v>
      </c>
      <c r="H267" s="205">
        <v>1</v>
      </c>
      <c r="I267" s="206"/>
      <c r="J267" s="207">
        <f>ROUND(I267*H267,2)</f>
        <v>0</v>
      </c>
      <c r="K267" s="208"/>
      <c r="L267" s="209"/>
      <c r="M267" s="210" t="s">
        <v>1</v>
      </c>
      <c r="N267" s="211" t="s">
        <v>42</v>
      </c>
      <c r="O267" s="79"/>
      <c r="P267" s="197">
        <f>O267*H267</f>
        <v>0</v>
      </c>
      <c r="Q267" s="197">
        <v>6.9999999999999994E-05</v>
      </c>
      <c r="R267" s="197">
        <f>Q267*H267</f>
        <v>6.9999999999999994E-05</v>
      </c>
      <c r="S267" s="197">
        <v>0</v>
      </c>
      <c r="T267" s="198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9" t="s">
        <v>384</v>
      </c>
      <c r="AT267" s="199" t="s">
        <v>155</v>
      </c>
      <c r="AU267" s="199" t="s">
        <v>89</v>
      </c>
      <c r="AY267" s="16" t="s">
        <v>148</v>
      </c>
      <c r="BE267" s="200">
        <f>IF(N267="základná",J267,0)</f>
        <v>0</v>
      </c>
      <c r="BF267" s="200">
        <f>IF(N267="znížená",J267,0)</f>
        <v>0</v>
      </c>
      <c r="BG267" s="200">
        <f>IF(N267="zákl. prenesená",J267,0)</f>
        <v>0</v>
      </c>
      <c r="BH267" s="200">
        <f>IF(N267="zníž. prenesená",J267,0)</f>
        <v>0</v>
      </c>
      <c r="BI267" s="200">
        <f>IF(N267="nulová",J267,0)</f>
        <v>0</v>
      </c>
      <c r="BJ267" s="16" t="s">
        <v>89</v>
      </c>
      <c r="BK267" s="200">
        <f>ROUND(I267*H267,2)</f>
        <v>0</v>
      </c>
      <c r="BL267" s="16" t="s">
        <v>384</v>
      </c>
      <c r="BM267" s="199" t="s">
        <v>1765</v>
      </c>
    </row>
    <row r="268" s="2" customFormat="1" ht="21.75" customHeight="1">
      <c r="A268" s="35"/>
      <c r="B268" s="186"/>
      <c r="C268" s="187" t="s">
        <v>398</v>
      </c>
      <c r="D268" s="187" t="s">
        <v>150</v>
      </c>
      <c r="E268" s="188" t="s">
        <v>1766</v>
      </c>
      <c r="F268" s="189" t="s">
        <v>1767</v>
      </c>
      <c r="G268" s="190" t="s">
        <v>153</v>
      </c>
      <c r="H268" s="191">
        <v>1</v>
      </c>
      <c r="I268" s="192"/>
      <c r="J268" s="193">
        <f>ROUND(I268*H268,2)</f>
        <v>0</v>
      </c>
      <c r="K268" s="194"/>
      <c r="L268" s="36"/>
      <c r="M268" s="195" t="s">
        <v>1</v>
      </c>
      <c r="N268" s="196" t="s">
        <v>42</v>
      </c>
      <c r="O268" s="79"/>
      <c r="P268" s="197">
        <f>O268*H268</f>
        <v>0</v>
      </c>
      <c r="Q268" s="197">
        <v>0</v>
      </c>
      <c r="R268" s="197">
        <f>Q268*H268</f>
        <v>0</v>
      </c>
      <c r="S268" s="197">
        <v>0</v>
      </c>
      <c r="T268" s="198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9" t="s">
        <v>268</v>
      </c>
      <c r="AT268" s="199" t="s">
        <v>150</v>
      </c>
      <c r="AU268" s="199" t="s">
        <v>89</v>
      </c>
      <c r="AY268" s="16" t="s">
        <v>148</v>
      </c>
      <c r="BE268" s="200">
        <f>IF(N268="základná",J268,0)</f>
        <v>0</v>
      </c>
      <c r="BF268" s="200">
        <f>IF(N268="znížená",J268,0)</f>
        <v>0</v>
      </c>
      <c r="BG268" s="200">
        <f>IF(N268="zákl. prenesená",J268,0)</f>
        <v>0</v>
      </c>
      <c r="BH268" s="200">
        <f>IF(N268="zníž. prenesená",J268,0)</f>
        <v>0</v>
      </c>
      <c r="BI268" s="200">
        <f>IF(N268="nulová",J268,0)</f>
        <v>0</v>
      </c>
      <c r="BJ268" s="16" t="s">
        <v>89</v>
      </c>
      <c r="BK268" s="200">
        <f>ROUND(I268*H268,2)</f>
        <v>0</v>
      </c>
      <c r="BL268" s="16" t="s">
        <v>268</v>
      </c>
      <c r="BM268" s="199" t="s">
        <v>1768</v>
      </c>
    </row>
    <row r="269" s="2" customFormat="1" ht="24.15" customHeight="1">
      <c r="A269" s="35"/>
      <c r="B269" s="186"/>
      <c r="C269" s="201" t="s">
        <v>846</v>
      </c>
      <c r="D269" s="201" t="s">
        <v>155</v>
      </c>
      <c r="E269" s="202" t="s">
        <v>1769</v>
      </c>
      <c r="F269" s="203" t="s">
        <v>1770</v>
      </c>
      <c r="G269" s="204" t="s">
        <v>153</v>
      </c>
      <c r="H269" s="205">
        <v>1</v>
      </c>
      <c r="I269" s="206"/>
      <c r="J269" s="207">
        <f>ROUND(I269*H269,2)</f>
        <v>0</v>
      </c>
      <c r="K269" s="208"/>
      <c r="L269" s="209"/>
      <c r="M269" s="210" t="s">
        <v>1</v>
      </c>
      <c r="N269" s="211" t="s">
        <v>42</v>
      </c>
      <c r="O269" s="79"/>
      <c r="P269" s="197">
        <f>O269*H269</f>
        <v>0</v>
      </c>
      <c r="Q269" s="197">
        <v>0.00042000000000000002</v>
      </c>
      <c r="R269" s="197">
        <f>Q269*H269</f>
        <v>0.00042000000000000002</v>
      </c>
      <c r="S269" s="197">
        <v>0</v>
      </c>
      <c r="T269" s="198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99" t="s">
        <v>384</v>
      </c>
      <c r="AT269" s="199" t="s">
        <v>155</v>
      </c>
      <c r="AU269" s="199" t="s">
        <v>89</v>
      </c>
      <c r="AY269" s="16" t="s">
        <v>148</v>
      </c>
      <c r="BE269" s="200">
        <f>IF(N269="základná",J269,0)</f>
        <v>0</v>
      </c>
      <c r="BF269" s="200">
        <f>IF(N269="znížená",J269,0)</f>
        <v>0</v>
      </c>
      <c r="BG269" s="200">
        <f>IF(N269="zákl. prenesená",J269,0)</f>
        <v>0</v>
      </c>
      <c r="BH269" s="200">
        <f>IF(N269="zníž. prenesená",J269,0)</f>
        <v>0</v>
      </c>
      <c r="BI269" s="200">
        <f>IF(N269="nulová",J269,0)</f>
        <v>0</v>
      </c>
      <c r="BJ269" s="16" t="s">
        <v>89</v>
      </c>
      <c r="BK269" s="200">
        <f>ROUND(I269*H269,2)</f>
        <v>0</v>
      </c>
      <c r="BL269" s="16" t="s">
        <v>384</v>
      </c>
      <c r="BM269" s="199" t="s">
        <v>1771</v>
      </c>
    </row>
    <row r="270" s="2" customFormat="1" ht="24.15" customHeight="1">
      <c r="A270" s="35"/>
      <c r="B270" s="186"/>
      <c r="C270" s="201" t="s">
        <v>402</v>
      </c>
      <c r="D270" s="201" t="s">
        <v>155</v>
      </c>
      <c r="E270" s="202" t="s">
        <v>1772</v>
      </c>
      <c r="F270" s="203" t="s">
        <v>1773</v>
      </c>
      <c r="G270" s="204" t="s">
        <v>153</v>
      </c>
      <c r="H270" s="205">
        <v>1</v>
      </c>
      <c r="I270" s="206"/>
      <c r="J270" s="207">
        <f>ROUND(I270*H270,2)</f>
        <v>0</v>
      </c>
      <c r="K270" s="208"/>
      <c r="L270" s="209"/>
      <c r="M270" s="210" t="s">
        <v>1</v>
      </c>
      <c r="N270" s="211" t="s">
        <v>42</v>
      </c>
      <c r="O270" s="79"/>
      <c r="P270" s="197">
        <f>O270*H270</f>
        <v>0</v>
      </c>
      <c r="Q270" s="197">
        <v>0.00083000000000000001</v>
      </c>
      <c r="R270" s="197">
        <f>Q270*H270</f>
        <v>0.00083000000000000001</v>
      </c>
      <c r="S270" s="197">
        <v>0</v>
      </c>
      <c r="T270" s="198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9" t="s">
        <v>384</v>
      </c>
      <c r="AT270" s="199" t="s">
        <v>155</v>
      </c>
      <c r="AU270" s="199" t="s">
        <v>89</v>
      </c>
      <c r="AY270" s="16" t="s">
        <v>148</v>
      </c>
      <c r="BE270" s="200">
        <f>IF(N270="základná",J270,0)</f>
        <v>0</v>
      </c>
      <c r="BF270" s="200">
        <f>IF(N270="znížená",J270,0)</f>
        <v>0</v>
      </c>
      <c r="BG270" s="200">
        <f>IF(N270="zákl. prenesená",J270,0)</f>
        <v>0</v>
      </c>
      <c r="BH270" s="200">
        <f>IF(N270="zníž. prenesená",J270,0)</f>
        <v>0</v>
      </c>
      <c r="BI270" s="200">
        <f>IF(N270="nulová",J270,0)</f>
        <v>0</v>
      </c>
      <c r="BJ270" s="16" t="s">
        <v>89</v>
      </c>
      <c r="BK270" s="200">
        <f>ROUND(I270*H270,2)</f>
        <v>0</v>
      </c>
      <c r="BL270" s="16" t="s">
        <v>384</v>
      </c>
      <c r="BM270" s="199" t="s">
        <v>1774</v>
      </c>
    </row>
    <row r="271" s="2" customFormat="1" ht="24.15" customHeight="1">
      <c r="A271" s="35"/>
      <c r="B271" s="186"/>
      <c r="C271" s="201" t="s">
        <v>853</v>
      </c>
      <c r="D271" s="201" t="s">
        <v>155</v>
      </c>
      <c r="E271" s="202" t="s">
        <v>1775</v>
      </c>
      <c r="F271" s="203" t="s">
        <v>1776</v>
      </c>
      <c r="G271" s="204" t="s">
        <v>153</v>
      </c>
      <c r="H271" s="205">
        <v>1</v>
      </c>
      <c r="I271" s="206"/>
      <c r="J271" s="207">
        <f>ROUND(I271*H271,2)</f>
        <v>0</v>
      </c>
      <c r="K271" s="208"/>
      <c r="L271" s="209"/>
      <c r="M271" s="210" t="s">
        <v>1</v>
      </c>
      <c r="N271" s="211" t="s">
        <v>42</v>
      </c>
      <c r="O271" s="79"/>
      <c r="P271" s="197">
        <f>O271*H271</f>
        <v>0</v>
      </c>
      <c r="Q271" s="197">
        <v>0.00083000000000000001</v>
      </c>
      <c r="R271" s="197">
        <f>Q271*H271</f>
        <v>0.00083000000000000001</v>
      </c>
      <c r="S271" s="197">
        <v>0</v>
      </c>
      <c r="T271" s="198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9" t="s">
        <v>384</v>
      </c>
      <c r="AT271" s="199" t="s">
        <v>155</v>
      </c>
      <c r="AU271" s="199" t="s">
        <v>89</v>
      </c>
      <c r="AY271" s="16" t="s">
        <v>148</v>
      </c>
      <c r="BE271" s="200">
        <f>IF(N271="základná",J271,0)</f>
        <v>0</v>
      </c>
      <c r="BF271" s="200">
        <f>IF(N271="znížená",J271,0)</f>
        <v>0</v>
      </c>
      <c r="BG271" s="200">
        <f>IF(N271="zákl. prenesená",J271,0)</f>
        <v>0</v>
      </c>
      <c r="BH271" s="200">
        <f>IF(N271="zníž. prenesená",J271,0)</f>
        <v>0</v>
      </c>
      <c r="BI271" s="200">
        <f>IF(N271="nulová",J271,0)</f>
        <v>0</v>
      </c>
      <c r="BJ271" s="16" t="s">
        <v>89</v>
      </c>
      <c r="BK271" s="200">
        <f>ROUND(I271*H271,2)</f>
        <v>0</v>
      </c>
      <c r="BL271" s="16" t="s">
        <v>384</v>
      </c>
      <c r="BM271" s="199" t="s">
        <v>1777</v>
      </c>
    </row>
    <row r="272" s="2" customFormat="1" ht="16.5" customHeight="1">
      <c r="A272" s="35"/>
      <c r="B272" s="186"/>
      <c r="C272" s="187" t="s">
        <v>405</v>
      </c>
      <c r="D272" s="187" t="s">
        <v>150</v>
      </c>
      <c r="E272" s="188" t="s">
        <v>1778</v>
      </c>
      <c r="F272" s="189" t="s">
        <v>1779</v>
      </c>
      <c r="G272" s="190" t="s">
        <v>1164</v>
      </c>
      <c r="H272" s="191">
        <v>6</v>
      </c>
      <c r="I272" s="192"/>
      <c r="J272" s="193">
        <f>ROUND(I272*H272,2)</f>
        <v>0</v>
      </c>
      <c r="K272" s="194"/>
      <c r="L272" s="36"/>
      <c r="M272" s="195" t="s">
        <v>1</v>
      </c>
      <c r="N272" s="196" t="s">
        <v>42</v>
      </c>
      <c r="O272" s="79"/>
      <c r="P272" s="197">
        <f>O272*H272</f>
        <v>0</v>
      </c>
      <c r="Q272" s="197">
        <v>0</v>
      </c>
      <c r="R272" s="197">
        <f>Q272*H272</f>
        <v>0</v>
      </c>
      <c r="S272" s="197">
        <v>0</v>
      </c>
      <c r="T272" s="198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9" t="s">
        <v>1359</v>
      </c>
      <c r="AT272" s="199" t="s">
        <v>150</v>
      </c>
      <c r="AU272" s="199" t="s">
        <v>89</v>
      </c>
      <c r="AY272" s="16" t="s">
        <v>148</v>
      </c>
      <c r="BE272" s="200">
        <f>IF(N272="základná",J272,0)</f>
        <v>0</v>
      </c>
      <c r="BF272" s="200">
        <f>IF(N272="znížená",J272,0)</f>
        <v>0</v>
      </c>
      <c r="BG272" s="200">
        <f>IF(N272="zákl. prenesená",J272,0)</f>
        <v>0</v>
      </c>
      <c r="BH272" s="200">
        <f>IF(N272="zníž. prenesená",J272,0)</f>
        <v>0</v>
      </c>
      <c r="BI272" s="200">
        <f>IF(N272="nulová",J272,0)</f>
        <v>0</v>
      </c>
      <c r="BJ272" s="16" t="s">
        <v>89</v>
      </c>
      <c r="BK272" s="200">
        <f>ROUND(I272*H272,2)</f>
        <v>0</v>
      </c>
      <c r="BL272" s="16" t="s">
        <v>1359</v>
      </c>
      <c r="BM272" s="199" t="s">
        <v>1780</v>
      </c>
    </row>
    <row r="273" s="2" customFormat="1" ht="16.5" customHeight="1">
      <c r="A273" s="35"/>
      <c r="B273" s="186"/>
      <c r="C273" s="187" t="s">
        <v>860</v>
      </c>
      <c r="D273" s="187" t="s">
        <v>150</v>
      </c>
      <c r="E273" s="188" t="s">
        <v>1318</v>
      </c>
      <c r="F273" s="189" t="s">
        <v>1319</v>
      </c>
      <c r="G273" s="190" t="s">
        <v>223</v>
      </c>
      <c r="H273" s="212"/>
      <c r="I273" s="192"/>
      <c r="J273" s="193">
        <f>ROUND(I273*H273,2)</f>
        <v>0</v>
      </c>
      <c r="K273" s="194"/>
      <c r="L273" s="36"/>
      <c r="M273" s="195" t="s">
        <v>1</v>
      </c>
      <c r="N273" s="196" t="s">
        <v>42</v>
      </c>
      <c r="O273" s="79"/>
      <c r="P273" s="197">
        <f>O273*H273</f>
        <v>0</v>
      </c>
      <c r="Q273" s="197">
        <v>0</v>
      </c>
      <c r="R273" s="197">
        <f>Q273*H273</f>
        <v>0</v>
      </c>
      <c r="S273" s="197">
        <v>0</v>
      </c>
      <c r="T273" s="198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9" t="s">
        <v>384</v>
      </c>
      <c r="AT273" s="199" t="s">
        <v>150</v>
      </c>
      <c r="AU273" s="199" t="s">
        <v>89</v>
      </c>
      <c r="AY273" s="16" t="s">
        <v>148</v>
      </c>
      <c r="BE273" s="200">
        <f>IF(N273="základná",J273,0)</f>
        <v>0</v>
      </c>
      <c r="BF273" s="200">
        <f>IF(N273="znížená",J273,0)</f>
        <v>0</v>
      </c>
      <c r="BG273" s="200">
        <f>IF(N273="zákl. prenesená",J273,0)</f>
        <v>0</v>
      </c>
      <c r="BH273" s="200">
        <f>IF(N273="zníž. prenesená",J273,0)</f>
        <v>0</v>
      </c>
      <c r="BI273" s="200">
        <f>IF(N273="nulová",J273,0)</f>
        <v>0</v>
      </c>
      <c r="BJ273" s="16" t="s">
        <v>89</v>
      </c>
      <c r="BK273" s="200">
        <f>ROUND(I273*H273,2)</f>
        <v>0</v>
      </c>
      <c r="BL273" s="16" t="s">
        <v>384</v>
      </c>
      <c r="BM273" s="199" t="s">
        <v>1781</v>
      </c>
    </row>
    <row r="274" s="2" customFormat="1" ht="16.5" customHeight="1">
      <c r="A274" s="35"/>
      <c r="B274" s="186"/>
      <c r="C274" s="187" t="s">
        <v>409</v>
      </c>
      <c r="D274" s="187" t="s">
        <v>150</v>
      </c>
      <c r="E274" s="188" t="s">
        <v>1321</v>
      </c>
      <c r="F274" s="189" t="s">
        <v>1322</v>
      </c>
      <c r="G274" s="190" t="s">
        <v>223</v>
      </c>
      <c r="H274" s="212"/>
      <c r="I274" s="192"/>
      <c r="J274" s="193">
        <f>ROUND(I274*H274,2)</f>
        <v>0</v>
      </c>
      <c r="K274" s="194"/>
      <c r="L274" s="36"/>
      <c r="M274" s="195" t="s">
        <v>1</v>
      </c>
      <c r="N274" s="196" t="s">
        <v>42</v>
      </c>
      <c r="O274" s="79"/>
      <c r="P274" s="197">
        <f>O274*H274</f>
        <v>0</v>
      </c>
      <c r="Q274" s="197">
        <v>0</v>
      </c>
      <c r="R274" s="197">
        <f>Q274*H274</f>
        <v>0</v>
      </c>
      <c r="S274" s="197">
        <v>0</v>
      </c>
      <c r="T274" s="198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9" t="s">
        <v>268</v>
      </c>
      <c r="AT274" s="199" t="s">
        <v>150</v>
      </c>
      <c r="AU274" s="199" t="s">
        <v>89</v>
      </c>
      <c r="AY274" s="16" t="s">
        <v>148</v>
      </c>
      <c r="BE274" s="200">
        <f>IF(N274="základná",J274,0)</f>
        <v>0</v>
      </c>
      <c r="BF274" s="200">
        <f>IF(N274="znížená",J274,0)</f>
        <v>0</v>
      </c>
      <c r="BG274" s="200">
        <f>IF(N274="zákl. prenesená",J274,0)</f>
        <v>0</v>
      </c>
      <c r="BH274" s="200">
        <f>IF(N274="zníž. prenesená",J274,0)</f>
        <v>0</v>
      </c>
      <c r="BI274" s="200">
        <f>IF(N274="nulová",J274,0)</f>
        <v>0</v>
      </c>
      <c r="BJ274" s="16" t="s">
        <v>89</v>
      </c>
      <c r="BK274" s="200">
        <f>ROUND(I274*H274,2)</f>
        <v>0</v>
      </c>
      <c r="BL274" s="16" t="s">
        <v>268</v>
      </c>
      <c r="BM274" s="199" t="s">
        <v>1782</v>
      </c>
    </row>
    <row r="275" s="12" customFormat="1" ht="25.92" customHeight="1">
      <c r="A275" s="12"/>
      <c r="B275" s="173"/>
      <c r="C275" s="12"/>
      <c r="D275" s="174" t="s">
        <v>75</v>
      </c>
      <c r="E275" s="175" t="s">
        <v>1159</v>
      </c>
      <c r="F275" s="175" t="s">
        <v>1160</v>
      </c>
      <c r="G275" s="12"/>
      <c r="H275" s="12"/>
      <c r="I275" s="176"/>
      <c r="J275" s="177">
        <f>BK275</f>
        <v>0</v>
      </c>
      <c r="K275" s="12"/>
      <c r="L275" s="173"/>
      <c r="M275" s="178"/>
      <c r="N275" s="179"/>
      <c r="O275" s="179"/>
      <c r="P275" s="180">
        <f>SUM(P276:P279)</f>
        <v>0</v>
      </c>
      <c r="Q275" s="179"/>
      <c r="R275" s="180">
        <f>SUM(R276:R279)</f>
        <v>0</v>
      </c>
      <c r="S275" s="179"/>
      <c r="T275" s="181">
        <f>SUM(T276:T279)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174" t="s">
        <v>154</v>
      </c>
      <c r="AT275" s="182" t="s">
        <v>75</v>
      </c>
      <c r="AU275" s="182" t="s">
        <v>76</v>
      </c>
      <c r="AY275" s="174" t="s">
        <v>148</v>
      </c>
      <c r="BK275" s="183">
        <f>SUM(BK276:BK279)</f>
        <v>0</v>
      </c>
    </row>
    <row r="276" s="2" customFormat="1" ht="16.5" customHeight="1">
      <c r="A276" s="35"/>
      <c r="B276" s="186"/>
      <c r="C276" s="187" t="s">
        <v>867</v>
      </c>
      <c r="D276" s="187" t="s">
        <v>150</v>
      </c>
      <c r="E276" s="188" t="s">
        <v>1357</v>
      </c>
      <c r="F276" s="189" t="s">
        <v>1362</v>
      </c>
      <c r="G276" s="190" t="s">
        <v>1164</v>
      </c>
      <c r="H276" s="191">
        <v>32</v>
      </c>
      <c r="I276" s="192"/>
      <c r="J276" s="193">
        <f>ROUND(I276*H276,2)</f>
        <v>0</v>
      </c>
      <c r="K276" s="194"/>
      <c r="L276" s="36"/>
      <c r="M276" s="195" t="s">
        <v>1</v>
      </c>
      <c r="N276" s="196" t="s">
        <v>42</v>
      </c>
      <c r="O276" s="79"/>
      <c r="P276" s="197">
        <f>O276*H276</f>
        <v>0</v>
      </c>
      <c r="Q276" s="197">
        <v>0</v>
      </c>
      <c r="R276" s="197">
        <f>Q276*H276</f>
        <v>0</v>
      </c>
      <c r="S276" s="197">
        <v>0</v>
      </c>
      <c r="T276" s="198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9" t="s">
        <v>1359</v>
      </c>
      <c r="AT276" s="199" t="s">
        <v>150</v>
      </c>
      <c r="AU276" s="199" t="s">
        <v>83</v>
      </c>
      <c r="AY276" s="16" t="s">
        <v>148</v>
      </c>
      <c r="BE276" s="200">
        <f>IF(N276="základná",J276,0)</f>
        <v>0</v>
      </c>
      <c r="BF276" s="200">
        <f>IF(N276="znížená",J276,0)</f>
        <v>0</v>
      </c>
      <c r="BG276" s="200">
        <f>IF(N276="zákl. prenesená",J276,0)</f>
        <v>0</v>
      </c>
      <c r="BH276" s="200">
        <f>IF(N276="zníž. prenesená",J276,0)</f>
        <v>0</v>
      </c>
      <c r="BI276" s="200">
        <f>IF(N276="nulová",J276,0)</f>
        <v>0</v>
      </c>
      <c r="BJ276" s="16" t="s">
        <v>89</v>
      </c>
      <c r="BK276" s="200">
        <f>ROUND(I276*H276,2)</f>
        <v>0</v>
      </c>
      <c r="BL276" s="16" t="s">
        <v>1359</v>
      </c>
      <c r="BM276" s="199" t="s">
        <v>1783</v>
      </c>
    </row>
    <row r="277" s="2" customFormat="1" ht="16.5" customHeight="1">
      <c r="A277" s="35"/>
      <c r="B277" s="186"/>
      <c r="C277" s="187" t="s">
        <v>412</v>
      </c>
      <c r="D277" s="187" t="s">
        <v>150</v>
      </c>
      <c r="E277" s="188" t="s">
        <v>1364</v>
      </c>
      <c r="F277" s="189" t="s">
        <v>1365</v>
      </c>
      <c r="G277" s="190" t="s">
        <v>153</v>
      </c>
      <c r="H277" s="191">
        <v>1</v>
      </c>
      <c r="I277" s="192"/>
      <c r="J277" s="193">
        <f>ROUND(I277*H277,2)</f>
        <v>0</v>
      </c>
      <c r="K277" s="194"/>
      <c r="L277" s="36"/>
      <c r="M277" s="195" t="s">
        <v>1</v>
      </c>
      <c r="N277" s="196" t="s">
        <v>42</v>
      </c>
      <c r="O277" s="79"/>
      <c r="P277" s="197">
        <f>O277*H277</f>
        <v>0</v>
      </c>
      <c r="Q277" s="197">
        <v>0</v>
      </c>
      <c r="R277" s="197">
        <f>Q277*H277</f>
        <v>0</v>
      </c>
      <c r="S277" s="197">
        <v>0</v>
      </c>
      <c r="T277" s="198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99" t="s">
        <v>1359</v>
      </c>
      <c r="AT277" s="199" t="s">
        <v>150</v>
      </c>
      <c r="AU277" s="199" t="s">
        <v>83</v>
      </c>
      <c r="AY277" s="16" t="s">
        <v>148</v>
      </c>
      <c r="BE277" s="200">
        <f>IF(N277="základná",J277,0)</f>
        <v>0</v>
      </c>
      <c r="BF277" s="200">
        <f>IF(N277="znížená",J277,0)</f>
        <v>0</v>
      </c>
      <c r="BG277" s="200">
        <f>IF(N277="zákl. prenesená",J277,0)</f>
        <v>0</v>
      </c>
      <c r="BH277" s="200">
        <f>IF(N277="zníž. prenesená",J277,0)</f>
        <v>0</v>
      </c>
      <c r="BI277" s="200">
        <f>IF(N277="nulová",J277,0)</f>
        <v>0</v>
      </c>
      <c r="BJ277" s="16" t="s">
        <v>89</v>
      </c>
      <c r="BK277" s="200">
        <f>ROUND(I277*H277,2)</f>
        <v>0</v>
      </c>
      <c r="BL277" s="16" t="s">
        <v>1359</v>
      </c>
      <c r="BM277" s="199" t="s">
        <v>1784</v>
      </c>
    </row>
    <row r="278" s="2" customFormat="1" ht="37.8" customHeight="1">
      <c r="A278" s="35"/>
      <c r="B278" s="186"/>
      <c r="C278" s="187" t="s">
        <v>874</v>
      </c>
      <c r="D278" s="187" t="s">
        <v>150</v>
      </c>
      <c r="E278" s="188" t="s">
        <v>1367</v>
      </c>
      <c r="F278" s="189" t="s">
        <v>1368</v>
      </c>
      <c r="G278" s="190" t="s">
        <v>1164</v>
      </c>
      <c r="H278" s="191">
        <v>30</v>
      </c>
      <c r="I278" s="192"/>
      <c r="J278" s="193">
        <f>ROUND(I278*H278,2)</f>
        <v>0</v>
      </c>
      <c r="K278" s="194"/>
      <c r="L278" s="36"/>
      <c r="M278" s="195" t="s">
        <v>1</v>
      </c>
      <c r="N278" s="196" t="s">
        <v>42</v>
      </c>
      <c r="O278" s="79"/>
      <c r="P278" s="197">
        <f>O278*H278</f>
        <v>0</v>
      </c>
      <c r="Q278" s="197">
        <v>0</v>
      </c>
      <c r="R278" s="197">
        <f>Q278*H278</f>
        <v>0</v>
      </c>
      <c r="S278" s="197">
        <v>0</v>
      </c>
      <c r="T278" s="198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9" t="s">
        <v>1359</v>
      </c>
      <c r="AT278" s="199" t="s">
        <v>150</v>
      </c>
      <c r="AU278" s="199" t="s">
        <v>83</v>
      </c>
      <c r="AY278" s="16" t="s">
        <v>148</v>
      </c>
      <c r="BE278" s="200">
        <f>IF(N278="základná",J278,0)</f>
        <v>0</v>
      </c>
      <c r="BF278" s="200">
        <f>IF(N278="znížená",J278,0)</f>
        <v>0</v>
      </c>
      <c r="BG278" s="200">
        <f>IF(N278="zákl. prenesená",J278,0)</f>
        <v>0</v>
      </c>
      <c r="BH278" s="200">
        <f>IF(N278="zníž. prenesená",J278,0)</f>
        <v>0</v>
      </c>
      <c r="BI278" s="200">
        <f>IF(N278="nulová",J278,0)</f>
        <v>0</v>
      </c>
      <c r="BJ278" s="16" t="s">
        <v>89</v>
      </c>
      <c r="BK278" s="200">
        <f>ROUND(I278*H278,2)</f>
        <v>0</v>
      </c>
      <c r="BL278" s="16" t="s">
        <v>1359</v>
      </c>
      <c r="BM278" s="199" t="s">
        <v>1785</v>
      </c>
    </row>
    <row r="279" s="2" customFormat="1" ht="21.75" customHeight="1">
      <c r="A279" s="35"/>
      <c r="B279" s="186"/>
      <c r="C279" s="187" t="s">
        <v>416</v>
      </c>
      <c r="D279" s="187" t="s">
        <v>150</v>
      </c>
      <c r="E279" s="188" t="s">
        <v>1786</v>
      </c>
      <c r="F279" s="189" t="s">
        <v>1358</v>
      </c>
      <c r="G279" s="190" t="s">
        <v>153</v>
      </c>
      <c r="H279" s="191">
        <v>1</v>
      </c>
      <c r="I279" s="192"/>
      <c r="J279" s="193">
        <f>ROUND(I279*H279,2)</f>
        <v>0</v>
      </c>
      <c r="K279" s="194"/>
      <c r="L279" s="36"/>
      <c r="M279" s="213" t="s">
        <v>1</v>
      </c>
      <c r="N279" s="214" t="s">
        <v>42</v>
      </c>
      <c r="O279" s="215"/>
      <c r="P279" s="216">
        <f>O279*H279</f>
        <v>0</v>
      </c>
      <c r="Q279" s="216">
        <v>0</v>
      </c>
      <c r="R279" s="216">
        <f>Q279*H279</f>
        <v>0</v>
      </c>
      <c r="S279" s="216">
        <v>0</v>
      </c>
      <c r="T279" s="217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99" t="s">
        <v>1359</v>
      </c>
      <c r="AT279" s="199" t="s">
        <v>150</v>
      </c>
      <c r="AU279" s="199" t="s">
        <v>83</v>
      </c>
      <c r="AY279" s="16" t="s">
        <v>148</v>
      </c>
      <c r="BE279" s="200">
        <f>IF(N279="základná",J279,0)</f>
        <v>0</v>
      </c>
      <c r="BF279" s="200">
        <f>IF(N279="znížená",J279,0)</f>
        <v>0</v>
      </c>
      <c r="BG279" s="200">
        <f>IF(N279="zákl. prenesená",J279,0)</f>
        <v>0</v>
      </c>
      <c r="BH279" s="200">
        <f>IF(N279="zníž. prenesená",J279,0)</f>
        <v>0</v>
      </c>
      <c r="BI279" s="200">
        <f>IF(N279="nulová",J279,0)</f>
        <v>0</v>
      </c>
      <c r="BJ279" s="16" t="s">
        <v>89</v>
      </c>
      <c r="BK279" s="200">
        <f>ROUND(I279*H279,2)</f>
        <v>0</v>
      </c>
      <c r="BL279" s="16" t="s">
        <v>1359</v>
      </c>
      <c r="BM279" s="199" t="s">
        <v>1787</v>
      </c>
    </row>
    <row r="280" s="2" customFormat="1" ht="6.96" customHeight="1">
      <c r="A280" s="35"/>
      <c r="B280" s="62"/>
      <c r="C280" s="63"/>
      <c r="D280" s="63"/>
      <c r="E280" s="63"/>
      <c r="F280" s="63"/>
      <c r="G280" s="63"/>
      <c r="H280" s="63"/>
      <c r="I280" s="63"/>
      <c r="J280" s="63"/>
      <c r="K280" s="63"/>
      <c r="L280" s="36"/>
      <c r="M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</row>
  </sheetData>
  <autoFilter ref="C127:K279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4:H114"/>
    <mergeCell ref="E118:H118"/>
    <mergeCell ref="E116:H116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109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="1" customFormat="1" ht="24.96" customHeight="1">
      <c r="B4" s="19"/>
      <c r="D4" s="20" t="s">
        <v>116</v>
      </c>
      <c r="L4" s="19"/>
      <c r="M4" s="131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15</v>
      </c>
      <c r="L6" s="19"/>
    </row>
    <row r="7" s="1" customFormat="1" ht="16.5" customHeight="1">
      <c r="B7" s="19"/>
      <c r="E7" s="132" t="str">
        <f>'Rekapitulácia stavby'!K6</f>
        <v>Spracovateľská prevádzka spoločnosti JOLI s.r.o.-technológia</v>
      </c>
      <c r="F7" s="29"/>
      <c r="G7" s="29"/>
      <c r="H7" s="29"/>
      <c r="L7" s="19"/>
    </row>
    <row r="8">
      <c r="B8" s="19"/>
      <c r="D8" s="29" t="s">
        <v>117</v>
      </c>
      <c r="L8" s="19"/>
    </row>
    <row r="9" s="1" customFormat="1" ht="16.5" customHeight="1">
      <c r="B9" s="19"/>
      <c r="E9" s="132" t="s">
        <v>118</v>
      </c>
      <c r="F9" s="1"/>
      <c r="G9" s="1"/>
      <c r="H9" s="1"/>
      <c r="L9" s="19"/>
    </row>
    <row r="10" s="1" customFormat="1" ht="12" customHeight="1">
      <c r="B10" s="19"/>
      <c r="D10" s="29" t="s">
        <v>119</v>
      </c>
      <c r="L10" s="19"/>
    </row>
    <row r="11" s="2" customFormat="1" ht="16.5" customHeight="1">
      <c r="A11" s="35"/>
      <c r="B11" s="36"/>
      <c r="C11" s="35"/>
      <c r="D11" s="35"/>
      <c r="E11" s="137" t="s">
        <v>1247</v>
      </c>
      <c r="F11" s="35"/>
      <c r="G11" s="35"/>
      <c r="H11" s="35"/>
      <c r="I11" s="35"/>
      <c r="J11" s="35"/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36"/>
      <c r="C12" s="35"/>
      <c r="D12" s="29" t="s">
        <v>1248</v>
      </c>
      <c r="E12" s="35"/>
      <c r="F12" s="35"/>
      <c r="G12" s="35"/>
      <c r="H12" s="35"/>
      <c r="I12" s="35"/>
      <c r="J12" s="35"/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6.5" customHeight="1">
      <c r="A13" s="35"/>
      <c r="B13" s="36"/>
      <c r="C13" s="35"/>
      <c r="D13" s="35"/>
      <c r="E13" s="69" t="s">
        <v>1788</v>
      </c>
      <c r="F13" s="35"/>
      <c r="G13" s="35"/>
      <c r="H13" s="35"/>
      <c r="I13" s="35"/>
      <c r="J13" s="35"/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>
      <c r="A14" s="35"/>
      <c r="B14" s="36"/>
      <c r="C14" s="35"/>
      <c r="D14" s="35"/>
      <c r="E14" s="35"/>
      <c r="F14" s="35"/>
      <c r="G14" s="35"/>
      <c r="H14" s="35"/>
      <c r="I14" s="35"/>
      <c r="J14" s="35"/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36"/>
      <c r="C15" s="35"/>
      <c r="D15" s="29" t="s">
        <v>17</v>
      </c>
      <c r="E15" s="35"/>
      <c r="F15" s="24" t="s">
        <v>1</v>
      </c>
      <c r="G15" s="35"/>
      <c r="H15" s="35"/>
      <c r="I15" s="29" t="s">
        <v>18</v>
      </c>
      <c r="J15" s="24" t="s">
        <v>1</v>
      </c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36"/>
      <c r="C16" s="35"/>
      <c r="D16" s="29" t="s">
        <v>19</v>
      </c>
      <c r="E16" s="35"/>
      <c r="F16" s="24" t="s">
        <v>20</v>
      </c>
      <c r="G16" s="35"/>
      <c r="H16" s="35"/>
      <c r="I16" s="29" t="s">
        <v>21</v>
      </c>
      <c r="J16" s="71" t="str">
        <f>'Rekapitulácia stavby'!AN8</f>
        <v>12. 2. 2024</v>
      </c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0.8" customHeight="1">
      <c r="A17" s="35"/>
      <c r="B17" s="36"/>
      <c r="C17" s="35"/>
      <c r="D17" s="35"/>
      <c r="E17" s="35"/>
      <c r="F17" s="35"/>
      <c r="G17" s="35"/>
      <c r="H17" s="35"/>
      <c r="I17" s="35"/>
      <c r="J17" s="35"/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36"/>
      <c r="C18" s="35"/>
      <c r="D18" s="29" t="s">
        <v>23</v>
      </c>
      <c r="E18" s="35"/>
      <c r="F18" s="35"/>
      <c r="G18" s="35"/>
      <c r="H18" s="35"/>
      <c r="I18" s="29" t="s">
        <v>24</v>
      </c>
      <c r="J18" s="24" t="str">
        <f>IF('Rekapitulácia stavby'!AN10="","",'Rekapitulácia stavby'!AN10)</f>
        <v/>
      </c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36"/>
      <c r="C19" s="35"/>
      <c r="D19" s="35"/>
      <c r="E19" s="24" t="str">
        <f>IF('Rekapitulácia stavby'!E11="","",'Rekapitulácia stavby'!E11)</f>
        <v>JOLI s.r.o., Dolnomajerská 1235/8, Sereď</v>
      </c>
      <c r="F19" s="35"/>
      <c r="G19" s="35"/>
      <c r="H19" s="35"/>
      <c r="I19" s="29" t="s">
        <v>26</v>
      </c>
      <c r="J19" s="24" t="str">
        <f>IF('Rekapitulácia stavby'!AN11="","",'Rekapitulácia stavby'!AN11)</f>
        <v/>
      </c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36"/>
      <c r="C20" s="35"/>
      <c r="D20" s="35"/>
      <c r="E20" s="35"/>
      <c r="F20" s="35"/>
      <c r="G20" s="35"/>
      <c r="H20" s="35"/>
      <c r="I20" s="35"/>
      <c r="J20" s="35"/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36"/>
      <c r="C21" s="35"/>
      <c r="D21" s="29" t="s">
        <v>27</v>
      </c>
      <c r="E21" s="35"/>
      <c r="F21" s="35"/>
      <c r="G21" s="35"/>
      <c r="H21" s="35"/>
      <c r="I21" s="29" t="s">
        <v>24</v>
      </c>
      <c r="J21" s="30" t="str">
        <f>'Rekapitulácia stavby'!AN13</f>
        <v>Vyplň údaj</v>
      </c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36"/>
      <c r="C22" s="35"/>
      <c r="D22" s="35"/>
      <c r="E22" s="30" t="str">
        <f>'Rekapitulácia stavby'!E14</f>
        <v>Vyplň údaj</v>
      </c>
      <c r="F22" s="24"/>
      <c r="G22" s="24"/>
      <c r="H22" s="24"/>
      <c r="I22" s="29" t="s">
        <v>26</v>
      </c>
      <c r="J22" s="30" t="str">
        <f>'Rekapitulácia stavby'!AN14</f>
        <v>Vyplň údaj</v>
      </c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36"/>
      <c r="C23" s="35"/>
      <c r="D23" s="35"/>
      <c r="E23" s="35"/>
      <c r="F23" s="35"/>
      <c r="G23" s="35"/>
      <c r="H23" s="35"/>
      <c r="I23" s="35"/>
      <c r="J23" s="35"/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36"/>
      <c r="C24" s="35"/>
      <c r="D24" s="29" t="s">
        <v>29</v>
      </c>
      <c r="E24" s="35"/>
      <c r="F24" s="35"/>
      <c r="G24" s="35"/>
      <c r="H24" s="35"/>
      <c r="I24" s="29" t="s">
        <v>24</v>
      </c>
      <c r="J24" s="24" t="str">
        <f>IF('Rekapitulácia stavby'!AN16="","",'Rekapitulácia stavby'!AN16)</f>
        <v/>
      </c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8" customHeight="1">
      <c r="A25" s="35"/>
      <c r="B25" s="36"/>
      <c r="C25" s="35"/>
      <c r="D25" s="35"/>
      <c r="E25" s="24" t="str">
        <f>IF('Rekapitulácia stavby'!E17="","",'Rekapitulácia stavby'!E17)</f>
        <v>Ing. arch. Gellért Ostrozánsky</v>
      </c>
      <c r="F25" s="35"/>
      <c r="G25" s="35"/>
      <c r="H25" s="35"/>
      <c r="I25" s="29" t="s">
        <v>26</v>
      </c>
      <c r="J25" s="24" t="str">
        <f>IF('Rekapitulácia stavby'!AN17="","",'Rekapitulácia stavby'!AN17)</f>
        <v/>
      </c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6.96" customHeight="1">
      <c r="A26" s="35"/>
      <c r="B26" s="36"/>
      <c r="C26" s="35"/>
      <c r="D26" s="35"/>
      <c r="E26" s="35"/>
      <c r="F26" s="35"/>
      <c r="G26" s="35"/>
      <c r="H26" s="35"/>
      <c r="I26" s="35"/>
      <c r="J26" s="35"/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12" customHeight="1">
      <c r="A27" s="35"/>
      <c r="B27" s="36"/>
      <c r="C27" s="35"/>
      <c r="D27" s="29" t="s">
        <v>32</v>
      </c>
      <c r="E27" s="35"/>
      <c r="F27" s="35"/>
      <c r="G27" s="35"/>
      <c r="H27" s="35"/>
      <c r="I27" s="29" t="s">
        <v>24</v>
      </c>
      <c r="J27" s="24" t="s">
        <v>1</v>
      </c>
      <c r="K27" s="35"/>
      <c r="L27" s="57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8" customHeight="1">
      <c r="A28" s="35"/>
      <c r="B28" s="36"/>
      <c r="C28" s="35"/>
      <c r="D28" s="35"/>
      <c r="E28" s="24" t="s">
        <v>1250</v>
      </c>
      <c r="F28" s="35"/>
      <c r="G28" s="35"/>
      <c r="H28" s="35"/>
      <c r="I28" s="29" t="s">
        <v>26</v>
      </c>
      <c r="J28" s="24" t="s">
        <v>1</v>
      </c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36"/>
      <c r="C29" s="35"/>
      <c r="D29" s="35"/>
      <c r="E29" s="35"/>
      <c r="F29" s="35"/>
      <c r="G29" s="35"/>
      <c r="H29" s="35"/>
      <c r="I29" s="35"/>
      <c r="J29" s="35"/>
      <c r="K29" s="35"/>
      <c r="L29" s="57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2" customHeight="1">
      <c r="A30" s="35"/>
      <c r="B30" s="36"/>
      <c r="C30" s="35"/>
      <c r="D30" s="29" t="s">
        <v>34</v>
      </c>
      <c r="E30" s="35"/>
      <c r="F30" s="35"/>
      <c r="G30" s="35"/>
      <c r="H30" s="35"/>
      <c r="I30" s="35"/>
      <c r="J30" s="35"/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8" customFormat="1" ht="16.5" customHeight="1">
      <c r="A31" s="133"/>
      <c r="B31" s="134"/>
      <c r="C31" s="133"/>
      <c r="D31" s="133"/>
      <c r="E31" s="33" t="s">
        <v>1</v>
      </c>
      <c r="F31" s="33"/>
      <c r="G31" s="33"/>
      <c r="H31" s="33"/>
      <c r="I31" s="133"/>
      <c r="J31" s="133"/>
      <c r="K31" s="133"/>
      <c r="L31" s="135"/>
      <c r="S31" s="133"/>
      <c r="T31" s="133"/>
      <c r="U31" s="133"/>
      <c r="V31" s="133"/>
      <c r="W31" s="133"/>
      <c r="X31" s="133"/>
      <c r="Y31" s="133"/>
      <c r="Z31" s="133"/>
      <c r="AA31" s="133"/>
      <c r="AB31" s="133"/>
      <c r="AC31" s="133"/>
      <c r="AD31" s="133"/>
      <c r="AE31" s="133"/>
    </row>
    <row r="32" s="2" customFormat="1" ht="6.96" customHeight="1">
      <c r="A32" s="35"/>
      <c r="B32" s="36"/>
      <c r="C32" s="35"/>
      <c r="D32" s="35"/>
      <c r="E32" s="35"/>
      <c r="F32" s="35"/>
      <c r="G32" s="35"/>
      <c r="H32" s="35"/>
      <c r="I32" s="35"/>
      <c r="J32" s="35"/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25.44" customHeight="1">
      <c r="A34" s="35"/>
      <c r="B34" s="36"/>
      <c r="C34" s="35"/>
      <c r="D34" s="136" t="s">
        <v>36</v>
      </c>
      <c r="E34" s="35"/>
      <c r="F34" s="35"/>
      <c r="G34" s="35"/>
      <c r="H34" s="35"/>
      <c r="I34" s="35"/>
      <c r="J34" s="98">
        <f>ROUND(J128, 2)</f>
        <v>0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6.96" customHeight="1">
      <c r="A35" s="35"/>
      <c r="B35" s="36"/>
      <c r="C35" s="35"/>
      <c r="D35" s="92"/>
      <c r="E35" s="92"/>
      <c r="F35" s="92"/>
      <c r="G35" s="92"/>
      <c r="H35" s="92"/>
      <c r="I35" s="92"/>
      <c r="J35" s="92"/>
      <c r="K35" s="92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35"/>
      <c r="F36" s="40" t="s">
        <v>38</v>
      </c>
      <c r="G36" s="35"/>
      <c r="H36" s="35"/>
      <c r="I36" s="40" t="s">
        <v>37</v>
      </c>
      <c r="J36" s="40" t="s">
        <v>39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14.4" customHeight="1">
      <c r="A37" s="35"/>
      <c r="B37" s="36"/>
      <c r="C37" s="35"/>
      <c r="D37" s="137" t="s">
        <v>40</v>
      </c>
      <c r="E37" s="42" t="s">
        <v>41</v>
      </c>
      <c r="F37" s="138">
        <f>ROUND((SUM(BE128:BE192)),  2)</f>
        <v>0</v>
      </c>
      <c r="G37" s="139"/>
      <c r="H37" s="139"/>
      <c r="I37" s="140">
        <v>0.20000000000000001</v>
      </c>
      <c r="J37" s="138">
        <f>ROUND(((SUM(BE128:BE192))*I37),  2)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36"/>
      <c r="C38" s="35"/>
      <c r="D38" s="35"/>
      <c r="E38" s="42" t="s">
        <v>42</v>
      </c>
      <c r="F38" s="138">
        <f>ROUND((SUM(BF128:BF192)),  2)</f>
        <v>0</v>
      </c>
      <c r="G38" s="139"/>
      <c r="H38" s="139"/>
      <c r="I38" s="140">
        <v>0.20000000000000001</v>
      </c>
      <c r="J38" s="138">
        <f>ROUND(((SUM(BF128:BF192))*I38),  2)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29" t="s">
        <v>43</v>
      </c>
      <c r="F39" s="141">
        <f>ROUND((SUM(BG128:BG192)),  2)</f>
        <v>0</v>
      </c>
      <c r="G39" s="35"/>
      <c r="H39" s="35"/>
      <c r="I39" s="142">
        <v>0.20000000000000001</v>
      </c>
      <c r="J39" s="141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hidden="1" s="2" customFormat="1" ht="14.4" customHeight="1">
      <c r="A40" s="35"/>
      <c r="B40" s="36"/>
      <c r="C40" s="35"/>
      <c r="D40" s="35"/>
      <c r="E40" s="29" t="s">
        <v>44</v>
      </c>
      <c r="F40" s="141">
        <f>ROUND((SUM(BH128:BH192)),  2)</f>
        <v>0</v>
      </c>
      <c r="G40" s="35"/>
      <c r="H40" s="35"/>
      <c r="I40" s="142">
        <v>0.20000000000000001</v>
      </c>
      <c r="J40" s="141">
        <f>0</f>
        <v>0</v>
      </c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hidden="1" s="2" customFormat="1" ht="14.4" customHeight="1">
      <c r="A41" s="35"/>
      <c r="B41" s="36"/>
      <c r="C41" s="35"/>
      <c r="D41" s="35"/>
      <c r="E41" s="42" t="s">
        <v>45</v>
      </c>
      <c r="F41" s="138">
        <f>ROUND((SUM(BI128:BI192)),  2)</f>
        <v>0</v>
      </c>
      <c r="G41" s="139"/>
      <c r="H41" s="139"/>
      <c r="I41" s="140">
        <v>0</v>
      </c>
      <c r="J41" s="138">
        <f>0</f>
        <v>0</v>
      </c>
      <c r="K41" s="35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6.96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2" customFormat="1" ht="25.44" customHeight="1">
      <c r="A43" s="35"/>
      <c r="B43" s="36"/>
      <c r="C43" s="143"/>
      <c r="D43" s="144" t="s">
        <v>46</v>
      </c>
      <c r="E43" s="83"/>
      <c r="F43" s="83"/>
      <c r="G43" s="145" t="s">
        <v>47</v>
      </c>
      <c r="H43" s="146" t="s">
        <v>48</v>
      </c>
      <c r="I43" s="83"/>
      <c r="J43" s="147">
        <f>SUM(J34:J41)</f>
        <v>0</v>
      </c>
      <c r="K43" s="148"/>
      <c r="L43" s="57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="2" customFormat="1" ht="14.4" customHeight="1">
      <c r="A44" s="35"/>
      <c r="B44" s="36"/>
      <c r="C44" s="35"/>
      <c r="D44" s="35"/>
      <c r="E44" s="35"/>
      <c r="F44" s="35"/>
      <c r="G44" s="35"/>
      <c r="H44" s="35"/>
      <c r="I44" s="35"/>
      <c r="J44" s="35"/>
      <c r="K44" s="35"/>
      <c r="L44" s="57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49</v>
      </c>
      <c r="E50" s="59"/>
      <c r="F50" s="59"/>
      <c r="G50" s="58" t="s">
        <v>50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51</v>
      </c>
      <c r="E61" s="38"/>
      <c r="F61" s="149" t="s">
        <v>52</v>
      </c>
      <c r="G61" s="60" t="s">
        <v>51</v>
      </c>
      <c r="H61" s="38"/>
      <c r="I61" s="38"/>
      <c r="J61" s="150" t="s">
        <v>52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53</v>
      </c>
      <c r="E65" s="61"/>
      <c r="F65" s="61"/>
      <c r="G65" s="58" t="s">
        <v>54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51</v>
      </c>
      <c r="E76" s="38"/>
      <c r="F76" s="149" t="s">
        <v>52</v>
      </c>
      <c r="G76" s="60" t="s">
        <v>51</v>
      </c>
      <c r="H76" s="38"/>
      <c r="I76" s="38"/>
      <c r="J76" s="150" t="s">
        <v>52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122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5"/>
      <c r="D85" s="35"/>
      <c r="E85" s="132" t="str">
        <f>E7</f>
        <v>Spracovateľská prevádzka spoločnosti JOLI s.r.o.-technológia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1" customFormat="1" ht="12" customHeight="1">
      <c r="B86" s="19"/>
      <c r="C86" s="29" t="s">
        <v>117</v>
      </c>
      <c r="L86" s="19"/>
    </row>
    <row r="87" hidden="1" s="1" customFormat="1" ht="16.5" customHeight="1">
      <c r="B87" s="19"/>
      <c r="E87" s="132" t="s">
        <v>118</v>
      </c>
      <c r="F87" s="1"/>
      <c r="G87" s="1"/>
      <c r="H87" s="1"/>
      <c r="L87" s="19"/>
    </row>
    <row r="88" hidden="1" s="1" customFormat="1" ht="12" customHeight="1">
      <c r="B88" s="19"/>
      <c r="C88" s="29" t="s">
        <v>119</v>
      </c>
      <c r="L88" s="19"/>
    </row>
    <row r="89" hidden="1" s="2" customFormat="1" ht="16.5" customHeight="1">
      <c r="A89" s="35"/>
      <c r="B89" s="36"/>
      <c r="C89" s="35"/>
      <c r="D89" s="35"/>
      <c r="E89" s="137" t="s">
        <v>1247</v>
      </c>
      <c r="F89" s="35"/>
      <c r="G89" s="35"/>
      <c r="H89" s="35"/>
      <c r="I89" s="35"/>
      <c r="J89" s="35"/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12" customHeight="1">
      <c r="A90" s="35"/>
      <c r="B90" s="36"/>
      <c r="C90" s="29" t="s">
        <v>1248</v>
      </c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6.5" customHeight="1">
      <c r="A91" s="35"/>
      <c r="B91" s="36"/>
      <c r="C91" s="35"/>
      <c r="D91" s="35"/>
      <c r="E91" s="69" t="str">
        <f>E13</f>
        <v>03 - Bleskozvod a uzemnenie</v>
      </c>
      <c r="F91" s="35"/>
      <c r="G91" s="35"/>
      <c r="H91" s="35"/>
      <c r="I91" s="35"/>
      <c r="J91" s="35"/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6.96" customHeight="1">
      <c r="A92" s="35"/>
      <c r="B92" s="36"/>
      <c r="C92" s="35"/>
      <c r="D92" s="35"/>
      <c r="E92" s="35"/>
      <c r="F92" s="35"/>
      <c r="G92" s="35"/>
      <c r="H92" s="35"/>
      <c r="I92" s="35"/>
      <c r="J92" s="35"/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12" customHeight="1">
      <c r="A93" s="35"/>
      <c r="B93" s="36"/>
      <c r="C93" s="29" t="s">
        <v>19</v>
      </c>
      <c r="D93" s="35"/>
      <c r="E93" s="35"/>
      <c r="F93" s="24" t="str">
        <f>F16</f>
        <v>Diakovce</v>
      </c>
      <c r="G93" s="35"/>
      <c r="H93" s="35"/>
      <c r="I93" s="29" t="s">
        <v>21</v>
      </c>
      <c r="J93" s="71" t="str">
        <f>IF(J16="","",J16)</f>
        <v>12. 2. 2024</v>
      </c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6.96" customHeight="1">
      <c r="A94" s="35"/>
      <c r="B94" s="36"/>
      <c r="C94" s="35"/>
      <c r="D94" s="35"/>
      <c r="E94" s="35"/>
      <c r="F94" s="35"/>
      <c r="G94" s="35"/>
      <c r="H94" s="35"/>
      <c r="I94" s="35"/>
      <c r="J94" s="35"/>
      <c r="K94" s="35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25.65" customHeight="1">
      <c r="A95" s="35"/>
      <c r="B95" s="36"/>
      <c r="C95" s="29" t="s">
        <v>23</v>
      </c>
      <c r="D95" s="35"/>
      <c r="E95" s="35"/>
      <c r="F95" s="24" t="str">
        <f>E19</f>
        <v>JOLI s.r.o., Dolnomajerská 1235/8, Sereď</v>
      </c>
      <c r="G95" s="35"/>
      <c r="H95" s="35"/>
      <c r="I95" s="29" t="s">
        <v>29</v>
      </c>
      <c r="J95" s="33" t="str">
        <f>E25</f>
        <v>Ing. arch. Gellért Ostrozánsky</v>
      </c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5.65" customHeight="1">
      <c r="A96" s="35"/>
      <c r="B96" s="36"/>
      <c r="C96" s="29" t="s">
        <v>27</v>
      </c>
      <c r="D96" s="35"/>
      <c r="E96" s="35"/>
      <c r="F96" s="24" t="str">
        <f>IF(E22="","",E22)</f>
        <v>Vyplň údaj</v>
      </c>
      <c r="G96" s="35"/>
      <c r="H96" s="35"/>
      <c r="I96" s="29" t="s">
        <v>32</v>
      </c>
      <c r="J96" s="33" t="str">
        <f>E28</f>
        <v>FBB - ELECTRIC s.r.o.</v>
      </c>
      <c r="K96" s="35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hidden="1" s="2" customFormat="1" ht="10.32" customHeight="1">
      <c r="A97" s="35"/>
      <c r="B97" s="36"/>
      <c r="C97" s="35"/>
      <c r="D97" s="35"/>
      <c r="E97" s="35"/>
      <c r="F97" s="35"/>
      <c r="G97" s="35"/>
      <c r="H97" s="35"/>
      <c r="I97" s="35"/>
      <c r="J97" s="35"/>
      <c r="K97" s="35"/>
      <c r="L97" s="57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hidden="1" s="2" customFormat="1" ht="29.28" customHeight="1">
      <c r="A98" s="35"/>
      <c r="B98" s="36"/>
      <c r="C98" s="151" t="s">
        <v>123</v>
      </c>
      <c r="D98" s="143"/>
      <c r="E98" s="143"/>
      <c r="F98" s="143"/>
      <c r="G98" s="143"/>
      <c r="H98" s="143"/>
      <c r="I98" s="143"/>
      <c r="J98" s="152" t="s">
        <v>124</v>
      </c>
      <c r="K98" s="143"/>
      <c r="L98" s="57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hidden="1" s="2" customFormat="1" ht="10.32" customHeight="1">
      <c r="A99" s="35"/>
      <c r="B99" s="36"/>
      <c r="C99" s="35"/>
      <c r="D99" s="35"/>
      <c r="E99" s="35"/>
      <c r="F99" s="35"/>
      <c r="G99" s="35"/>
      <c r="H99" s="35"/>
      <c r="I99" s="35"/>
      <c r="J99" s="35"/>
      <c r="K99" s="35"/>
      <c r="L99" s="57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hidden="1" s="2" customFormat="1" ht="22.8" customHeight="1">
      <c r="A100" s="35"/>
      <c r="B100" s="36"/>
      <c r="C100" s="153" t="s">
        <v>125</v>
      </c>
      <c r="D100" s="35"/>
      <c r="E100" s="35"/>
      <c r="F100" s="35"/>
      <c r="G100" s="35"/>
      <c r="H100" s="35"/>
      <c r="I100" s="35"/>
      <c r="J100" s="98">
        <f>J128</f>
        <v>0</v>
      </c>
      <c r="K100" s="35"/>
      <c r="L100" s="57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U100" s="16" t="s">
        <v>126</v>
      </c>
    </row>
    <row r="101" hidden="1" s="9" customFormat="1" ht="24.96" customHeight="1">
      <c r="A101" s="9"/>
      <c r="B101" s="154"/>
      <c r="C101" s="9"/>
      <c r="D101" s="155" t="s">
        <v>513</v>
      </c>
      <c r="E101" s="156"/>
      <c r="F101" s="156"/>
      <c r="G101" s="156"/>
      <c r="H101" s="156"/>
      <c r="I101" s="156"/>
      <c r="J101" s="157">
        <f>J129</f>
        <v>0</v>
      </c>
      <c r="K101" s="9"/>
      <c r="L101" s="15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58"/>
      <c r="C102" s="10"/>
      <c r="D102" s="159" t="s">
        <v>1251</v>
      </c>
      <c r="E102" s="160"/>
      <c r="F102" s="160"/>
      <c r="G102" s="160"/>
      <c r="H102" s="160"/>
      <c r="I102" s="160"/>
      <c r="J102" s="161">
        <f>J130</f>
        <v>0</v>
      </c>
      <c r="K102" s="10"/>
      <c r="L102" s="15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58"/>
      <c r="C103" s="10"/>
      <c r="D103" s="159" t="s">
        <v>1252</v>
      </c>
      <c r="E103" s="160"/>
      <c r="F103" s="160"/>
      <c r="G103" s="160"/>
      <c r="H103" s="160"/>
      <c r="I103" s="160"/>
      <c r="J103" s="161">
        <f>J183</f>
        <v>0</v>
      </c>
      <c r="K103" s="10"/>
      <c r="L103" s="15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54"/>
      <c r="C104" s="9"/>
      <c r="D104" s="155" t="s">
        <v>516</v>
      </c>
      <c r="E104" s="156"/>
      <c r="F104" s="156"/>
      <c r="G104" s="156"/>
      <c r="H104" s="156"/>
      <c r="I104" s="156"/>
      <c r="J104" s="157">
        <f>J189</f>
        <v>0</v>
      </c>
      <c r="K104" s="9"/>
      <c r="L104" s="15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2" customFormat="1" ht="21.84" customHeight="1">
      <c r="A105" s="35"/>
      <c r="B105" s="36"/>
      <c r="C105" s="35"/>
      <c r="D105" s="35"/>
      <c r="E105" s="35"/>
      <c r="F105" s="35"/>
      <c r="G105" s="35"/>
      <c r="H105" s="35"/>
      <c r="I105" s="35"/>
      <c r="J105" s="35"/>
      <c r="K105" s="35"/>
      <c r="L105" s="57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hidden="1" s="2" customFormat="1" ht="6.96" customHeight="1">
      <c r="A106" s="35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57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hidden="1"/>
    <row r="108" hidden="1"/>
    <row r="109" hidden="1"/>
    <row r="110" s="2" customFormat="1" ht="6.96" customHeight="1">
      <c r="A110" s="35"/>
      <c r="B110" s="64"/>
      <c r="C110" s="65"/>
      <c r="D110" s="65"/>
      <c r="E110" s="65"/>
      <c r="F110" s="65"/>
      <c r="G110" s="65"/>
      <c r="H110" s="65"/>
      <c r="I110" s="65"/>
      <c r="J110" s="65"/>
      <c r="K110" s="65"/>
      <c r="L110" s="57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24.96" customHeight="1">
      <c r="A111" s="35"/>
      <c r="B111" s="36"/>
      <c r="C111" s="20" t="s">
        <v>134</v>
      </c>
      <c r="D111" s="35"/>
      <c r="E111" s="35"/>
      <c r="F111" s="35"/>
      <c r="G111" s="35"/>
      <c r="H111" s="35"/>
      <c r="I111" s="35"/>
      <c r="J111" s="35"/>
      <c r="K111" s="35"/>
      <c r="L111" s="57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6.96" customHeight="1">
      <c r="A112" s="35"/>
      <c r="B112" s="36"/>
      <c r="C112" s="35"/>
      <c r="D112" s="35"/>
      <c r="E112" s="35"/>
      <c r="F112" s="35"/>
      <c r="G112" s="35"/>
      <c r="H112" s="35"/>
      <c r="I112" s="35"/>
      <c r="J112" s="35"/>
      <c r="K112" s="35"/>
      <c r="L112" s="57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15</v>
      </c>
      <c r="D113" s="35"/>
      <c r="E113" s="35"/>
      <c r="F113" s="35"/>
      <c r="G113" s="35"/>
      <c r="H113" s="35"/>
      <c r="I113" s="35"/>
      <c r="J113" s="35"/>
      <c r="K113" s="35"/>
      <c r="L113" s="57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5"/>
      <c r="D114" s="35"/>
      <c r="E114" s="132" t="str">
        <f>E7</f>
        <v>Spracovateľská prevádzka spoločnosti JOLI s.r.o.-technológia</v>
      </c>
      <c r="F114" s="29"/>
      <c r="G114" s="29"/>
      <c r="H114" s="29"/>
      <c r="I114" s="35"/>
      <c r="J114" s="35"/>
      <c r="K114" s="35"/>
      <c r="L114" s="57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1" customFormat="1" ht="12" customHeight="1">
      <c r="B115" s="19"/>
      <c r="C115" s="29" t="s">
        <v>117</v>
      </c>
      <c r="L115" s="19"/>
    </row>
    <row r="116" s="1" customFormat="1" ht="16.5" customHeight="1">
      <c r="B116" s="19"/>
      <c r="E116" s="132" t="s">
        <v>118</v>
      </c>
      <c r="F116" s="1"/>
      <c r="G116" s="1"/>
      <c r="H116" s="1"/>
      <c r="L116" s="19"/>
    </row>
    <row r="117" s="1" customFormat="1" ht="12" customHeight="1">
      <c r="B117" s="19"/>
      <c r="C117" s="29" t="s">
        <v>119</v>
      </c>
      <c r="L117" s="19"/>
    </row>
    <row r="118" s="2" customFormat="1" ht="16.5" customHeight="1">
      <c r="A118" s="35"/>
      <c r="B118" s="36"/>
      <c r="C118" s="35"/>
      <c r="D118" s="35"/>
      <c r="E118" s="137" t="s">
        <v>1247</v>
      </c>
      <c r="F118" s="35"/>
      <c r="G118" s="35"/>
      <c r="H118" s="35"/>
      <c r="I118" s="35"/>
      <c r="J118" s="35"/>
      <c r="K118" s="35"/>
      <c r="L118" s="57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1248</v>
      </c>
      <c r="D119" s="35"/>
      <c r="E119" s="35"/>
      <c r="F119" s="35"/>
      <c r="G119" s="35"/>
      <c r="H119" s="35"/>
      <c r="I119" s="35"/>
      <c r="J119" s="35"/>
      <c r="K119" s="35"/>
      <c r="L119" s="57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5"/>
      <c r="D120" s="35"/>
      <c r="E120" s="69" t="str">
        <f>E13</f>
        <v>03 - Bleskozvod a uzemnenie</v>
      </c>
      <c r="F120" s="35"/>
      <c r="G120" s="35"/>
      <c r="H120" s="35"/>
      <c r="I120" s="35"/>
      <c r="J120" s="35"/>
      <c r="K120" s="35"/>
      <c r="L120" s="57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5"/>
      <c r="D121" s="35"/>
      <c r="E121" s="35"/>
      <c r="F121" s="35"/>
      <c r="G121" s="35"/>
      <c r="H121" s="35"/>
      <c r="I121" s="35"/>
      <c r="J121" s="35"/>
      <c r="K121" s="35"/>
      <c r="L121" s="57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19</v>
      </c>
      <c r="D122" s="35"/>
      <c r="E122" s="35"/>
      <c r="F122" s="24" t="str">
        <f>F16</f>
        <v>Diakovce</v>
      </c>
      <c r="G122" s="35"/>
      <c r="H122" s="35"/>
      <c r="I122" s="29" t="s">
        <v>21</v>
      </c>
      <c r="J122" s="71" t="str">
        <f>IF(J16="","",J16)</f>
        <v>12. 2. 2024</v>
      </c>
      <c r="K122" s="35"/>
      <c r="L122" s="57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5"/>
      <c r="D123" s="35"/>
      <c r="E123" s="35"/>
      <c r="F123" s="35"/>
      <c r="G123" s="35"/>
      <c r="H123" s="35"/>
      <c r="I123" s="35"/>
      <c r="J123" s="35"/>
      <c r="K123" s="35"/>
      <c r="L123" s="57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25.65" customHeight="1">
      <c r="A124" s="35"/>
      <c r="B124" s="36"/>
      <c r="C124" s="29" t="s">
        <v>23</v>
      </c>
      <c r="D124" s="35"/>
      <c r="E124" s="35"/>
      <c r="F124" s="24" t="str">
        <f>E19</f>
        <v>JOLI s.r.o., Dolnomajerská 1235/8, Sereď</v>
      </c>
      <c r="G124" s="35"/>
      <c r="H124" s="35"/>
      <c r="I124" s="29" t="s">
        <v>29</v>
      </c>
      <c r="J124" s="33" t="str">
        <f>E25</f>
        <v>Ing. arch. Gellért Ostrozánsky</v>
      </c>
      <c r="K124" s="35"/>
      <c r="L124" s="57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25.65" customHeight="1">
      <c r="A125" s="35"/>
      <c r="B125" s="36"/>
      <c r="C125" s="29" t="s">
        <v>27</v>
      </c>
      <c r="D125" s="35"/>
      <c r="E125" s="35"/>
      <c r="F125" s="24" t="str">
        <f>IF(E22="","",E22)</f>
        <v>Vyplň údaj</v>
      </c>
      <c r="G125" s="35"/>
      <c r="H125" s="35"/>
      <c r="I125" s="29" t="s">
        <v>32</v>
      </c>
      <c r="J125" s="33" t="str">
        <f>E28</f>
        <v>FBB - ELECTRIC s.r.o.</v>
      </c>
      <c r="K125" s="35"/>
      <c r="L125" s="57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5"/>
      <c r="D126" s="35"/>
      <c r="E126" s="35"/>
      <c r="F126" s="35"/>
      <c r="G126" s="35"/>
      <c r="H126" s="35"/>
      <c r="I126" s="35"/>
      <c r="J126" s="35"/>
      <c r="K126" s="35"/>
      <c r="L126" s="57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162"/>
      <c r="B127" s="163"/>
      <c r="C127" s="164" t="s">
        <v>135</v>
      </c>
      <c r="D127" s="165" t="s">
        <v>61</v>
      </c>
      <c r="E127" s="165" t="s">
        <v>57</v>
      </c>
      <c r="F127" s="165" t="s">
        <v>58</v>
      </c>
      <c r="G127" s="165" t="s">
        <v>136</v>
      </c>
      <c r="H127" s="165" t="s">
        <v>137</v>
      </c>
      <c r="I127" s="165" t="s">
        <v>138</v>
      </c>
      <c r="J127" s="166" t="s">
        <v>124</v>
      </c>
      <c r="K127" s="167" t="s">
        <v>139</v>
      </c>
      <c r="L127" s="168"/>
      <c r="M127" s="88" t="s">
        <v>1</v>
      </c>
      <c r="N127" s="89" t="s">
        <v>40</v>
      </c>
      <c r="O127" s="89" t="s">
        <v>140</v>
      </c>
      <c r="P127" s="89" t="s">
        <v>141</v>
      </c>
      <c r="Q127" s="89" t="s">
        <v>142</v>
      </c>
      <c r="R127" s="89" t="s">
        <v>143</v>
      </c>
      <c r="S127" s="89" t="s">
        <v>144</v>
      </c>
      <c r="T127" s="90" t="s">
        <v>145</v>
      </c>
      <c r="U127" s="162"/>
      <c r="V127" s="162"/>
      <c r="W127" s="162"/>
      <c r="X127" s="162"/>
      <c r="Y127" s="162"/>
      <c r="Z127" s="162"/>
      <c r="AA127" s="162"/>
      <c r="AB127" s="162"/>
      <c r="AC127" s="162"/>
      <c r="AD127" s="162"/>
      <c r="AE127" s="162"/>
    </row>
    <row r="128" s="2" customFormat="1" ht="22.8" customHeight="1">
      <c r="A128" s="35"/>
      <c r="B128" s="36"/>
      <c r="C128" s="95" t="s">
        <v>125</v>
      </c>
      <c r="D128" s="35"/>
      <c r="E128" s="35"/>
      <c r="F128" s="35"/>
      <c r="G128" s="35"/>
      <c r="H128" s="35"/>
      <c r="I128" s="35"/>
      <c r="J128" s="169">
        <f>BK128</f>
        <v>0</v>
      </c>
      <c r="K128" s="35"/>
      <c r="L128" s="36"/>
      <c r="M128" s="91"/>
      <c r="N128" s="75"/>
      <c r="O128" s="92"/>
      <c r="P128" s="170">
        <f>P129+P189</f>
        <v>0</v>
      </c>
      <c r="Q128" s="92"/>
      <c r="R128" s="170">
        <f>R129+R189</f>
        <v>1.26511</v>
      </c>
      <c r="S128" s="92"/>
      <c r="T128" s="171">
        <f>T129+T189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6" t="s">
        <v>75</v>
      </c>
      <c r="AU128" s="16" t="s">
        <v>126</v>
      </c>
      <c r="BK128" s="172">
        <f>BK129+BK189</f>
        <v>0</v>
      </c>
    </row>
    <row r="129" s="12" customFormat="1" ht="25.92" customHeight="1">
      <c r="A129" s="12"/>
      <c r="B129" s="173"/>
      <c r="C129" s="12"/>
      <c r="D129" s="174" t="s">
        <v>75</v>
      </c>
      <c r="E129" s="175" t="s">
        <v>155</v>
      </c>
      <c r="F129" s="175" t="s">
        <v>1109</v>
      </c>
      <c r="G129" s="12"/>
      <c r="H129" s="12"/>
      <c r="I129" s="176"/>
      <c r="J129" s="177">
        <f>BK129</f>
        <v>0</v>
      </c>
      <c r="K129" s="12"/>
      <c r="L129" s="173"/>
      <c r="M129" s="178"/>
      <c r="N129" s="179"/>
      <c r="O129" s="179"/>
      <c r="P129" s="180">
        <f>P130+P183</f>
        <v>0</v>
      </c>
      <c r="Q129" s="179"/>
      <c r="R129" s="180">
        <f>R130+R183</f>
        <v>1.26511</v>
      </c>
      <c r="S129" s="179"/>
      <c r="T129" s="181">
        <f>T130+T183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74" t="s">
        <v>102</v>
      </c>
      <c r="AT129" s="182" t="s">
        <v>75</v>
      </c>
      <c r="AU129" s="182" t="s">
        <v>76</v>
      </c>
      <c r="AY129" s="174" t="s">
        <v>148</v>
      </c>
      <c r="BK129" s="183">
        <f>BK130+BK183</f>
        <v>0</v>
      </c>
    </row>
    <row r="130" s="12" customFormat="1" ht="22.8" customHeight="1">
      <c r="A130" s="12"/>
      <c r="B130" s="173"/>
      <c r="C130" s="12"/>
      <c r="D130" s="174" t="s">
        <v>75</v>
      </c>
      <c r="E130" s="184" t="s">
        <v>1253</v>
      </c>
      <c r="F130" s="184" t="s">
        <v>1254</v>
      </c>
      <c r="G130" s="12"/>
      <c r="H130" s="12"/>
      <c r="I130" s="176"/>
      <c r="J130" s="185">
        <f>BK130</f>
        <v>0</v>
      </c>
      <c r="K130" s="12"/>
      <c r="L130" s="173"/>
      <c r="M130" s="178"/>
      <c r="N130" s="179"/>
      <c r="O130" s="179"/>
      <c r="P130" s="180">
        <f>SUM(P131:P182)</f>
        <v>0</v>
      </c>
      <c r="Q130" s="179"/>
      <c r="R130" s="180">
        <f>SUM(R131:R182)</f>
        <v>1.26511</v>
      </c>
      <c r="S130" s="179"/>
      <c r="T130" s="181">
        <f>SUM(T131:T182)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74" t="s">
        <v>102</v>
      </c>
      <c r="AT130" s="182" t="s">
        <v>75</v>
      </c>
      <c r="AU130" s="182" t="s">
        <v>83</v>
      </c>
      <c r="AY130" s="174" t="s">
        <v>148</v>
      </c>
      <c r="BK130" s="183">
        <f>SUM(BK131:BK182)</f>
        <v>0</v>
      </c>
    </row>
    <row r="131" s="2" customFormat="1" ht="24.15" customHeight="1">
      <c r="A131" s="35"/>
      <c r="B131" s="186"/>
      <c r="C131" s="187" t="s">
        <v>83</v>
      </c>
      <c r="D131" s="187" t="s">
        <v>150</v>
      </c>
      <c r="E131" s="188" t="s">
        <v>1789</v>
      </c>
      <c r="F131" s="189" t="s">
        <v>1790</v>
      </c>
      <c r="G131" s="190" t="s">
        <v>153</v>
      </c>
      <c r="H131" s="191">
        <v>2</v>
      </c>
      <c r="I131" s="192"/>
      <c r="J131" s="193">
        <f>ROUND(I131*H131,2)</f>
        <v>0</v>
      </c>
      <c r="K131" s="194"/>
      <c r="L131" s="36"/>
      <c r="M131" s="195" t="s">
        <v>1</v>
      </c>
      <c r="N131" s="196" t="s">
        <v>42</v>
      </c>
      <c r="O131" s="79"/>
      <c r="P131" s="197">
        <f>O131*H131</f>
        <v>0</v>
      </c>
      <c r="Q131" s="197">
        <v>0</v>
      </c>
      <c r="R131" s="197">
        <f>Q131*H131</f>
        <v>0</v>
      </c>
      <c r="S131" s="197">
        <v>0</v>
      </c>
      <c r="T131" s="198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9" t="s">
        <v>268</v>
      </c>
      <c r="AT131" s="199" t="s">
        <v>150</v>
      </c>
      <c r="AU131" s="199" t="s">
        <v>89</v>
      </c>
      <c r="AY131" s="16" t="s">
        <v>148</v>
      </c>
      <c r="BE131" s="200">
        <f>IF(N131="základná",J131,0)</f>
        <v>0</v>
      </c>
      <c r="BF131" s="200">
        <f>IF(N131="znížená",J131,0)</f>
        <v>0</v>
      </c>
      <c r="BG131" s="200">
        <f>IF(N131="zákl. prenesená",J131,0)</f>
        <v>0</v>
      </c>
      <c r="BH131" s="200">
        <f>IF(N131="zníž. prenesená",J131,0)</f>
        <v>0</v>
      </c>
      <c r="BI131" s="200">
        <f>IF(N131="nulová",J131,0)</f>
        <v>0</v>
      </c>
      <c r="BJ131" s="16" t="s">
        <v>89</v>
      </c>
      <c r="BK131" s="200">
        <f>ROUND(I131*H131,2)</f>
        <v>0</v>
      </c>
      <c r="BL131" s="16" t="s">
        <v>268</v>
      </c>
      <c r="BM131" s="199" t="s">
        <v>1791</v>
      </c>
    </row>
    <row r="132" s="2" customFormat="1" ht="24.15" customHeight="1">
      <c r="A132" s="35"/>
      <c r="B132" s="186"/>
      <c r="C132" s="201" t="s">
        <v>89</v>
      </c>
      <c r="D132" s="201" t="s">
        <v>155</v>
      </c>
      <c r="E132" s="202" t="s">
        <v>1792</v>
      </c>
      <c r="F132" s="203" t="s">
        <v>1793</v>
      </c>
      <c r="G132" s="204" t="s">
        <v>153</v>
      </c>
      <c r="H132" s="205">
        <v>2</v>
      </c>
      <c r="I132" s="206"/>
      <c r="J132" s="207">
        <f>ROUND(I132*H132,2)</f>
        <v>0</v>
      </c>
      <c r="K132" s="208"/>
      <c r="L132" s="209"/>
      <c r="M132" s="210" t="s">
        <v>1</v>
      </c>
      <c r="N132" s="211" t="s">
        <v>42</v>
      </c>
      <c r="O132" s="79"/>
      <c r="P132" s="197">
        <f>O132*H132</f>
        <v>0</v>
      </c>
      <c r="Q132" s="197">
        <v>0.00032000000000000003</v>
      </c>
      <c r="R132" s="197">
        <f>Q132*H132</f>
        <v>0.00064000000000000005</v>
      </c>
      <c r="S132" s="197">
        <v>0</v>
      </c>
      <c r="T132" s="198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9" t="s">
        <v>384</v>
      </c>
      <c r="AT132" s="199" t="s">
        <v>155</v>
      </c>
      <c r="AU132" s="199" t="s">
        <v>89</v>
      </c>
      <c r="AY132" s="16" t="s">
        <v>148</v>
      </c>
      <c r="BE132" s="200">
        <f>IF(N132="základná",J132,0)</f>
        <v>0</v>
      </c>
      <c r="BF132" s="200">
        <f>IF(N132="znížená",J132,0)</f>
        <v>0</v>
      </c>
      <c r="BG132" s="200">
        <f>IF(N132="zákl. prenesená",J132,0)</f>
        <v>0</v>
      </c>
      <c r="BH132" s="200">
        <f>IF(N132="zníž. prenesená",J132,0)</f>
        <v>0</v>
      </c>
      <c r="BI132" s="200">
        <f>IF(N132="nulová",J132,0)</f>
        <v>0</v>
      </c>
      <c r="BJ132" s="16" t="s">
        <v>89</v>
      </c>
      <c r="BK132" s="200">
        <f>ROUND(I132*H132,2)</f>
        <v>0</v>
      </c>
      <c r="BL132" s="16" t="s">
        <v>384</v>
      </c>
      <c r="BM132" s="199" t="s">
        <v>1794</v>
      </c>
    </row>
    <row r="133" s="2" customFormat="1" ht="16.5" customHeight="1">
      <c r="A133" s="35"/>
      <c r="B133" s="186"/>
      <c r="C133" s="187" t="s">
        <v>102</v>
      </c>
      <c r="D133" s="187" t="s">
        <v>150</v>
      </c>
      <c r="E133" s="188" t="s">
        <v>1795</v>
      </c>
      <c r="F133" s="189" t="s">
        <v>1796</v>
      </c>
      <c r="G133" s="190" t="s">
        <v>153</v>
      </c>
      <c r="H133" s="191">
        <v>180</v>
      </c>
      <c r="I133" s="192"/>
      <c r="J133" s="193">
        <f>ROUND(I133*H133,2)</f>
        <v>0</v>
      </c>
      <c r="K133" s="194"/>
      <c r="L133" s="36"/>
      <c r="M133" s="195" t="s">
        <v>1</v>
      </c>
      <c r="N133" s="196" t="s">
        <v>42</v>
      </c>
      <c r="O133" s="79"/>
      <c r="P133" s="197">
        <f>O133*H133</f>
        <v>0</v>
      </c>
      <c r="Q133" s="197">
        <v>0</v>
      </c>
      <c r="R133" s="197">
        <f>Q133*H133</f>
        <v>0</v>
      </c>
      <c r="S133" s="197">
        <v>0</v>
      </c>
      <c r="T133" s="198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9" t="s">
        <v>268</v>
      </c>
      <c r="AT133" s="199" t="s">
        <v>150</v>
      </c>
      <c r="AU133" s="199" t="s">
        <v>89</v>
      </c>
      <c r="AY133" s="16" t="s">
        <v>148</v>
      </c>
      <c r="BE133" s="200">
        <f>IF(N133="základná",J133,0)</f>
        <v>0</v>
      </c>
      <c r="BF133" s="200">
        <f>IF(N133="znížená",J133,0)</f>
        <v>0</v>
      </c>
      <c r="BG133" s="200">
        <f>IF(N133="zákl. prenesená",J133,0)</f>
        <v>0</v>
      </c>
      <c r="BH133" s="200">
        <f>IF(N133="zníž. prenesená",J133,0)</f>
        <v>0</v>
      </c>
      <c r="BI133" s="200">
        <f>IF(N133="nulová",J133,0)</f>
        <v>0</v>
      </c>
      <c r="BJ133" s="16" t="s">
        <v>89</v>
      </c>
      <c r="BK133" s="200">
        <f>ROUND(I133*H133,2)</f>
        <v>0</v>
      </c>
      <c r="BL133" s="16" t="s">
        <v>268</v>
      </c>
      <c r="BM133" s="199" t="s">
        <v>1797</v>
      </c>
    </row>
    <row r="134" s="2" customFormat="1" ht="16.5" customHeight="1">
      <c r="A134" s="35"/>
      <c r="B134" s="186"/>
      <c r="C134" s="201" t="s">
        <v>154</v>
      </c>
      <c r="D134" s="201" t="s">
        <v>155</v>
      </c>
      <c r="E134" s="202" t="s">
        <v>1798</v>
      </c>
      <c r="F134" s="203" t="s">
        <v>1799</v>
      </c>
      <c r="G134" s="204" t="s">
        <v>153</v>
      </c>
      <c r="H134" s="205">
        <v>180</v>
      </c>
      <c r="I134" s="206"/>
      <c r="J134" s="207">
        <f>ROUND(I134*H134,2)</f>
        <v>0</v>
      </c>
      <c r="K134" s="208"/>
      <c r="L134" s="209"/>
      <c r="M134" s="210" t="s">
        <v>1</v>
      </c>
      <c r="N134" s="211" t="s">
        <v>42</v>
      </c>
      <c r="O134" s="79"/>
      <c r="P134" s="197">
        <f>O134*H134</f>
        <v>0</v>
      </c>
      <c r="Q134" s="197">
        <v>0.001</v>
      </c>
      <c r="R134" s="197">
        <f>Q134*H134</f>
        <v>0.17999999999999999</v>
      </c>
      <c r="S134" s="197">
        <v>0</v>
      </c>
      <c r="T134" s="198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9" t="s">
        <v>384</v>
      </c>
      <c r="AT134" s="199" t="s">
        <v>155</v>
      </c>
      <c r="AU134" s="199" t="s">
        <v>89</v>
      </c>
      <c r="AY134" s="16" t="s">
        <v>148</v>
      </c>
      <c r="BE134" s="200">
        <f>IF(N134="základná",J134,0)</f>
        <v>0</v>
      </c>
      <c r="BF134" s="200">
        <f>IF(N134="znížená",J134,0)</f>
        <v>0</v>
      </c>
      <c r="BG134" s="200">
        <f>IF(N134="zákl. prenesená",J134,0)</f>
        <v>0</v>
      </c>
      <c r="BH134" s="200">
        <f>IF(N134="zníž. prenesená",J134,0)</f>
        <v>0</v>
      </c>
      <c r="BI134" s="200">
        <f>IF(N134="nulová",J134,0)</f>
        <v>0</v>
      </c>
      <c r="BJ134" s="16" t="s">
        <v>89</v>
      </c>
      <c r="BK134" s="200">
        <f>ROUND(I134*H134,2)</f>
        <v>0</v>
      </c>
      <c r="BL134" s="16" t="s">
        <v>384</v>
      </c>
      <c r="BM134" s="199" t="s">
        <v>1800</v>
      </c>
    </row>
    <row r="135" s="2" customFormat="1" ht="24.15" customHeight="1">
      <c r="A135" s="35"/>
      <c r="B135" s="186"/>
      <c r="C135" s="187" t="s">
        <v>171</v>
      </c>
      <c r="D135" s="187" t="s">
        <v>150</v>
      </c>
      <c r="E135" s="188" t="s">
        <v>1801</v>
      </c>
      <c r="F135" s="189" t="s">
        <v>1802</v>
      </c>
      <c r="G135" s="190" t="s">
        <v>165</v>
      </c>
      <c r="H135" s="191">
        <v>670</v>
      </c>
      <c r="I135" s="192"/>
      <c r="J135" s="193">
        <f>ROUND(I135*H135,2)</f>
        <v>0</v>
      </c>
      <c r="K135" s="194"/>
      <c r="L135" s="36"/>
      <c r="M135" s="195" t="s">
        <v>1</v>
      </c>
      <c r="N135" s="196" t="s">
        <v>42</v>
      </c>
      <c r="O135" s="79"/>
      <c r="P135" s="197">
        <f>O135*H135</f>
        <v>0</v>
      </c>
      <c r="Q135" s="197">
        <v>0</v>
      </c>
      <c r="R135" s="197">
        <f>Q135*H135</f>
        <v>0</v>
      </c>
      <c r="S135" s="197">
        <v>0</v>
      </c>
      <c r="T135" s="198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9" t="s">
        <v>268</v>
      </c>
      <c r="AT135" s="199" t="s">
        <v>150</v>
      </c>
      <c r="AU135" s="199" t="s">
        <v>89</v>
      </c>
      <c r="AY135" s="16" t="s">
        <v>148</v>
      </c>
      <c r="BE135" s="200">
        <f>IF(N135="základná",J135,0)</f>
        <v>0</v>
      </c>
      <c r="BF135" s="200">
        <f>IF(N135="znížená",J135,0)</f>
        <v>0</v>
      </c>
      <c r="BG135" s="200">
        <f>IF(N135="zákl. prenesená",J135,0)</f>
        <v>0</v>
      </c>
      <c r="BH135" s="200">
        <f>IF(N135="zníž. prenesená",J135,0)</f>
        <v>0</v>
      </c>
      <c r="BI135" s="200">
        <f>IF(N135="nulová",J135,0)</f>
        <v>0</v>
      </c>
      <c r="BJ135" s="16" t="s">
        <v>89</v>
      </c>
      <c r="BK135" s="200">
        <f>ROUND(I135*H135,2)</f>
        <v>0</v>
      </c>
      <c r="BL135" s="16" t="s">
        <v>268</v>
      </c>
      <c r="BM135" s="199" t="s">
        <v>1803</v>
      </c>
    </row>
    <row r="136" s="2" customFormat="1" ht="24.15" customHeight="1">
      <c r="A136" s="35"/>
      <c r="B136" s="186"/>
      <c r="C136" s="201" t="s">
        <v>167</v>
      </c>
      <c r="D136" s="201" t="s">
        <v>155</v>
      </c>
      <c r="E136" s="202" t="s">
        <v>1804</v>
      </c>
      <c r="F136" s="203" t="s">
        <v>1805</v>
      </c>
      <c r="G136" s="204" t="s">
        <v>1590</v>
      </c>
      <c r="H136" s="205">
        <v>636.5</v>
      </c>
      <c r="I136" s="206"/>
      <c r="J136" s="207">
        <f>ROUND(I136*H136,2)</f>
        <v>0</v>
      </c>
      <c r="K136" s="208"/>
      <c r="L136" s="209"/>
      <c r="M136" s="210" t="s">
        <v>1</v>
      </c>
      <c r="N136" s="211" t="s">
        <v>42</v>
      </c>
      <c r="O136" s="79"/>
      <c r="P136" s="197">
        <f>O136*H136</f>
        <v>0</v>
      </c>
      <c r="Q136" s="197">
        <v>0.001</v>
      </c>
      <c r="R136" s="197">
        <f>Q136*H136</f>
        <v>0.63650000000000007</v>
      </c>
      <c r="S136" s="197">
        <v>0</v>
      </c>
      <c r="T136" s="198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9" t="s">
        <v>384</v>
      </c>
      <c r="AT136" s="199" t="s">
        <v>155</v>
      </c>
      <c r="AU136" s="199" t="s">
        <v>89</v>
      </c>
      <c r="AY136" s="16" t="s">
        <v>148</v>
      </c>
      <c r="BE136" s="200">
        <f>IF(N136="základná",J136,0)</f>
        <v>0</v>
      </c>
      <c r="BF136" s="200">
        <f>IF(N136="znížená",J136,0)</f>
        <v>0</v>
      </c>
      <c r="BG136" s="200">
        <f>IF(N136="zákl. prenesená",J136,0)</f>
        <v>0</v>
      </c>
      <c r="BH136" s="200">
        <f>IF(N136="zníž. prenesená",J136,0)</f>
        <v>0</v>
      </c>
      <c r="BI136" s="200">
        <f>IF(N136="nulová",J136,0)</f>
        <v>0</v>
      </c>
      <c r="BJ136" s="16" t="s">
        <v>89</v>
      </c>
      <c r="BK136" s="200">
        <f>ROUND(I136*H136,2)</f>
        <v>0</v>
      </c>
      <c r="BL136" s="16" t="s">
        <v>384</v>
      </c>
      <c r="BM136" s="199" t="s">
        <v>1806</v>
      </c>
    </row>
    <row r="137" s="2" customFormat="1" ht="24.15" customHeight="1">
      <c r="A137" s="35"/>
      <c r="B137" s="186"/>
      <c r="C137" s="187" t="s">
        <v>178</v>
      </c>
      <c r="D137" s="187" t="s">
        <v>150</v>
      </c>
      <c r="E137" s="188" t="s">
        <v>1807</v>
      </c>
      <c r="F137" s="189" t="s">
        <v>1808</v>
      </c>
      <c r="G137" s="190" t="s">
        <v>165</v>
      </c>
      <c r="H137" s="191">
        <v>130</v>
      </c>
      <c r="I137" s="192"/>
      <c r="J137" s="193">
        <f>ROUND(I137*H137,2)</f>
        <v>0</v>
      </c>
      <c r="K137" s="194"/>
      <c r="L137" s="36"/>
      <c r="M137" s="195" t="s">
        <v>1</v>
      </c>
      <c r="N137" s="196" t="s">
        <v>42</v>
      </c>
      <c r="O137" s="79"/>
      <c r="P137" s="197">
        <f>O137*H137</f>
        <v>0</v>
      </c>
      <c r="Q137" s="197">
        <v>0</v>
      </c>
      <c r="R137" s="197">
        <f>Q137*H137</f>
        <v>0</v>
      </c>
      <c r="S137" s="197">
        <v>0</v>
      </c>
      <c r="T137" s="198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9" t="s">
        <v>268</v>
      </c>
      <c r="AT137" s="199" t="s">
        <v>150</v>
      </c>
      <c r="AU137" s="199" t="s">
        <v>89</v>
      </c>
      <c r="AY137" s="16" t="s">
        <v>148</v>
      </c>
      <c r="BE137" s="200">
        <f>IF(N137="základná",J137,0)</f>
        <v>0</v>
      </c>
      <c r="BF137" s="200">
        <f>IF(N137="znížená",J137,0)</f>
        <v>0</v>
      </c>
      <c r="BG137" s="200">
        <f>IF(N137="zákl. prenesená",J137,0)</f>
        <v>0</v>
      </c>
      <c r="BH137" s="200">
        <f>IF(N137="zníž. prenesená",J137,0)</f>
        <v>0</v>
      </c>
      <c r="BI137" s="200">
        <f>IF(N137="nulová",J137,0)</f>
        <v>0</v>
      </c>
      <c r="BJ137" s="16" t="s">
        <v>89</v>
      </c>
      <c r="BK137" s="200">
        <f>ROUND(I137*H137,2)</f>
        <v>0</v>
      </c>
      <c r="BL137" s="16" t="s">
        <v>268</v>
      </c>
      <c r="BM137" s="199" t="s">
        <v>1809</v>
      </c>
    </row>
    <row r="138" s="2" customFormat="1" ht="24.15" customHeight="1">
      <c r="A138" s="35"/>
      <c r="B138" s="186"/>
      <c r="C138" s="201" t="s">
        <v>158</v>
      </c>
      <c r="D138" s="201" t="s">
        <v>155</v>
      </c>
      <c r="E138" s="202" t="s">
        <v>1810</v>
      </c>
      <c r="F138" s="203" t="s">
        <v>1811</v>
      </c>
      <c r="G138" s="204" t="s">
        <v>1590</v>
      </c>
      <c r="H138" s="205">
        <v>81.299999999999997</v>
      </c>
      <c r="I138" s="206"/>
      <c r="J138" s="207">
        <f>ROUND(I138*H138,2)</f>
        <v>0</v>
      </c>
      <c r="K138" s="208"/>
      <c r="L138" s="209"/>
      <c r="M138" s="210" t="s">
        <v>1</v>
      </c>
      <c r="N138" s="211" t="s">
        <v>42</v>
      </c>
      <c r="O138" s="79"/>
      <c r="P138" s="197">
        <f>O138*H138</f>
        <v>0</v>
      </c>
      <c r="Q138" s="197">
        <v>0.001</v>
      </c>
      <c r="R138" s="197">
        <f>Q138*H138</f>
        <v>0.081299999999999997</v>
      </c>
      <c r="S138" s="197">
        <v>0</v>
      </c>
      <c r="T138" s="198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9" t="s">
        <v>384</v>
      </c>
      <c r="AT138" s="199" t="s">
        <v>155</v>
      </c>
      <c r="AU138" s="199" t="s">
        <v>89</v>
      </c>
      <c r="AY138" s="16" t="s">
        <v>148</v>
      </c>
      <c r="BE138" s="200">
        <f>IF(N138="základná",J138,0)</f>
        <v>0</v>
      </c>
      <c r="BF138" s="200">
        <f>IF(N138="znížená",J138,0)</f>
        <v>0</v>
      </c>
      <c r="BG138" s="200">
        <f>IF(N138="zákl. prenesená",J138,0)</f>
        <v>0</v>
      </c>
      <c r="BH138" s="200">
        <f>IF(N138="zníž. prenesená",J138,0)</f>
        <v>0</v>
      </c>
      <c r="BI138" s="200">
        <f>IF(N138="nulová",J138,0)</f>
        <v>0</v>
      </c>
      <c r="BJ138" s="16" t="s">
        <v>89</v>
      </c>
      <c r="BK138" s="200">
        <f>ROUND(I138*H138,2)</f>
        <v>0</v>
      </c>
      <c r="BL138" s="16" t="s">
        <v>384</v>
      </c>
      <c r="BM138" s="199" t="s">
        <v>1812</v>
      </c>
    </row>
    <row r="139" s="2" customFormat="1" ht="21.75" customHeight="1">
      <c r="A139" s="35"/>
      <c r="B139" s="186"/>
      <c r="C139" s="187" t="s">
        <v>184</v>
      </c>
      <c r="D139" s="187" t="s">
        <v>150</v>
      </c>
      <c r="E139" s="188" t="s">
        <v>1633</v>
      </c>
      <c r="F139" s="189" t="s">
        <v>1634</v>
      </c>
      <c r="G139" s="190" t="s">
        <v>153</v>
      </c>
      <c r="H139" s="191">
        <v>1</v>
      </c>
      <c r="I139" s="192"/>
      <c r="J139" s="193">
        <f>ROUND(I139*H139,2)</f>
        <v>0</v>
      </c>
      <c r="K139" s="194"/>
      <c r="L139" s="36"/>
      <c r="M139" s="195" t="s">
        <v>1</v>
      </c>
      <c r="N139" s="196" t="s">
        <v>42</v>
      </c>
      <c r="O139" s="79"/>
      <c r="P139" s="197">
        <f>O139*H139</f>
        <v>0</v>
      </c>
      <c r="Q139" s="197">
        <v>0</v>
      </c>
      <c r="R139" s="197">
        <f>Q139*H139</f>
        <v>0</v>
      </c>
      <c r="S139" s="197">
        <v>0</v>
      </c>
      <c r="T139" s="198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9" t="s">
        <v>268</v>
      </c>
      <c r="AT139" s="199" t="s">
        <v>150</v>
      </c>
      <c r="AU139" s="199" t="s">
        <v>89</v>
      </c>
      <c r="AY139" s="16" t="s">
        <v>148</v>
      </c>
      <c r="BE139" s="200">
        <f>IF(N139="základná",J139,0)</f>
        <v>0</v>
      </c>
      <c r="BF139" s="200">
        <f>IF(N139="znížená",J139,0)</f>
        <v>0</v>
      </c>
      <c r="BG139" s="200">
        <f>IF(N139="zákl. prenesená",J139,0)</f>
        <v>0</v>
      </c>
      <c r="BH139" s="200">
        <f>IF(N139="zníž. prenesená",J139,0)</f>
        <v>0</v>
      </c>
      <c r="BI139" s="200">
        <f>IF(N139="nulová",J139,0)</f>
        <v>0</v>
      </c>
      <c r="BJ139" s="16" t="s">
        <v>89</v>
      </c>
      <c r="BK139" s="200">
        <f>ROUND(I139*H139,2)</f>
        <v>0</v>
      </c>
      <c r="BL139" s="16" t="s">
        <v>268</v>
      </c>
      <c r="BM139" s="199" t="s">
        <v>1813</v>
      </c>
    </row>
    <row r="140" s="2" customFormat="1" ht="21.75" customHeight="1">
      <c r="A140" s="35"/>
      <c r="B140" s="186"/>
      <c r="C140" s="201" t="s">
        <v>174</v>
      </c>
      <c r="D140" s="201" t="s">
        <v>155</v>
      </c>
      <c r="E140" s="202" t="s">
        <v>1636</v>
      </c>
      <c r="F140" s="203" t="s">
        <v>1637</v>
      </c>
      <c r="G140" s="204" t="s">
        <v>153</v>
      </c>
      <c r="H140" s="205">
        <v>1</v>
      </c>
      <c r="I140" s="206"/>
      <c r="J140" s="207">
        <f>ROUND(I140*H140,2)</f>
        <v>0</v>
      </c>
      <c r="K140" s="208"/>
      <c r="L140" s="209"/>
      <c r="M140" s="210" t="s">
        <v>1</v>
      </c>
      <c r="N140" s="211" t="s">
        <v>42</v>
      </c>
      <c r="O140" s="79"/>
      <c r="P140" s="197">
        <f>O140*H140</f>
        <v>0</v>
      </c>
      <c r="Q140" s="197">
        <v>0.00071000000000000002</v>
      </c>
      <c r="R140" s="197">
        <f>Q140*H140</f>
        <v>0.00071000000000000002</v>
      </c>
      <c r="S140" s="197">
        <v>0</v>
      </c>
      <c r="T140" s="198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9" t="s">
        <v>384</v>
      </c>
      <c r="AT140" s="199" t="s">
        <v>155</v>
      </c>
      <c r="AU140" s="199" t="s">
        <v>89</v>
      </c>
      <c r="AY140" s="16" t="s">
        <v>148</v>
      </c>
      <c r="BE140" s="200">
        <f>IF(N140="základná",J140,0)</f>
        <v>0</v>
      </c>
      <c r="BF140" s="200">
        <f>IF(N140="znížená",J140,0)</f>
        <v>0</v>
      </c>
      <c r="BG140" s="200">
        <f>IF(N140="zákl. prenesená",J140,0)</f>
        <v>0</v>
      </c>
      <c r="BH140" s="200">
        <f>IF(N140="zníž. prenesená",J140,0)</f>
        <v>0</v>
      </c>
      <c r="BI140" s="200">
        <f>IF(N140="nulová",J140,0)</f>
        <v>0</v>
      </c>
      <c r="BJ140" s="16" t="s">
        <v>89</v>
      </c>
      <c r="BK140" s="200">
        <f>ROUND(I140*H140,2)</f>
        <v>0</v>
      </c>
      <c r="BL140" s="16" t="s">
        <v>384</v>
      </c>
      <c r="BM140" s="199" t="s">
        <v>1814</v>
      </c>
    </row>
    <row r="141" s="2" customFormat="1" ht="24.15" customHeight="1">
      <c r="A141" s="35"/>
      <c r="B141" s="186"/>
      <c r="C141" s="201" t="s">
        <v>190</v>
      </c>
      <c r="D141" s="201" t="s">
        <v>155</v>
      </c>
      <c r="E141" s="202" t="s">
        <v>1639</v>
      </c>
      <c r="F141" s="203" t="s">
        <v>1640</v>
      </c>
      <c r="G141" s="204" t="s">
        <v>153</v>
      </c>
      <c r="H141" s="205">
        <v>1</v>
      </c>
      <c r="I141" s="206"/>
      <c r="J141" s="207">
        <f>ROUND(I141*H141,2)</f>
        <v>0</v>
      </c>
      <c r="K141" s="208"/>
      <c r="L141" s="209"/>
      <c r="M141" s="210" t="s">
        <v>1</v>
      </c>
      <c r="N141" s="211" t="s">
        <v>42</v>
      </c>
      <c r="O141" s="79"/>
      <c r="P141" s="197">
        <f>O141*H141</f>
        <v>0</v>
      </c>
      <c r="Q141" s="197">
        <v>0</v>
      </c>
      <c r="R141" s="197">
        <f>Q141*H141</f>
        <v>0</v>
      </c>
      <c r="S141" s="197">
        <v>0</v>
      </c>
      <c r="T141" s="198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9" t="s">
        <v>384</v>
      </c>
      <c r="AT141" s="199" t="s">
        <v>155</v>
      </c>
      <c r="AU141" s="199" t="s">
        <v>89</v>
      </c>
      <c r="AY141" s="16" t="s">
        <v>148</v>
      </c>
      <c r="BE141" s="200">
        <f>IF(N141="základná",J141,0)</f>
        <v>0</v>
      </c>
      <c r="BF141" s="200">
        <f>IF(N141="znížená",J141,0)</f>
        <v>0</v>
      </c>
      <c r="BG141" s="200">
        <f>IF(N141="zákl. prenesená",J141,0)</f>
        <v>0</v>
      </c>
      <c r="BH141" s="200">
        <f>IF(N141="zníž. prenesená",J141,0)</f>
        <v>0</v>
      </c>
      <c r="BI141" s="200">
        <f>IF(N141="nulová",J141,0)</f>
        <v>0</v>
      </c>
      <c r="BJ141" s="16" t="s">
        <v>89</v>
      </c>
      <c r="BK141" s="200">
        <f>ROUND(I141*H141,2)</f>
        <v>0</v>
      </c>
      <c r="BL141" s="16" t="s">
        <v>384</v>
      </c>
      <c r="BM141" s="199" t="s">
        <v>1815</v>
      </c>
    </row>
    <row r="142" s="2" customFormat="1" ht="16.5" customHeight="1">
      <c r="A142" s="35"/>
      <c r="B142" s="186"/>
      <c r="C142" s="187" t="s">
        <v>177</v>
      </c>
      <c r="D142" s="187" t="s">
        <v>150</v>
      </c>
      <c r="E142" s="188" t="s">
        <v>1816</v>
      </c>
      <c r="F142" s="189" t="s">
        <v>1817</v>
      </c>
      <c r="G142" s="190" t="s">
        <v>153</v>
      </c>
      <c r="H142" s="191">
        <v>2</v>
      </c>
      <c r="I142" s="192"/>
      <c r="J142" s="193">
        <f>ROUND(I142*H142,2)</f>
        <v>0</v>
      </c>
      <c r="K142" s="194"/>
      <c r="L142" s="36"/>
      <c r="M142" s="195" t="s">
        <v>1</v>
      </c>
      <c r="N142" s="196" t="s">
        <v>42</v>
      </c>
      <c r="O142" s="79"/>
      <c r="P142" s="197">
        <f>O142*H142</f>
        <v>0</v>
      </c>
      <c r="Q142" s="197">
        <v>0</v>
      </c>
      <c r="R142" s="197">
        <f>Q142*H142</f>
        <v>0</v>
      </c>
      <c r="S142" s="197">
        <v>0</v>
      </c>
      <c r="T142" s="198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9" t="s">
        <v>268</v>
      </c>
      <c r="AT142" s="199" t="s">
        <v>150</v>
      </c>
      <c r="AU142" s="199" t="s">
        <v>89</v>
      </c>
      <c r="AY142" s="16" t="s">
        <v>148</v>
      </c>
      <c r="BE142" s="200">
        <f>IF(N142="základná",J142,0)</f>
        <v>0</v>
      </c>
      <c r="BF142" s="200">
        <f>IF(N142="znížená",J142,0)</f>
        <v>0</v>
      </c>
      <c r="BG142" s="200">
        <f>IF(N142="zákl. prenesená",J142,0)</f>
        <v>0</v>
      </c>
      <c r="BH142" s="200">
        <f>IF(N142="zníž. prenesená",J142,0)</f>
        <v>0</v>
      </c>
      <c r="BI142" s="200">
        <f>IF(N142="nulová",J142,0)</f>
        <v>0</v>
      </c>
      <c r="BJ142" s="16" t="s">
        <v>89</v>
      </c>
      <c r="BK142" s="200">
        <f>ROUND(I142*H142,2)</f>
        <v>0</v>
      </c>
      <c r="BL142" s="16" t="s">
        <v>268</v>
      </c>
      <c r="BM142" s="199" t="s">
        <v>1818</v>
      </c>
    </row>
    <row r="143" s="2" customFormat="1" ht="33" customHeight="1">
      <c r="A143" s="35"/>
      <c r="B143" s="186"/>
      <c r="C143" s="201" t="s">
        <v>197</v>
      </c>
      <c r="D143" s="201" t="s">
        <v>155</v>
      </c>
      <c r="E143" s="202" t="s">
        <v>1819</v>
      </c>
      <c r="F143" s="203" t="s">
        <v>1820</v>
      </c>
      <c r="G143" s="204" t="s">
        <v>153</v>
      </c>
      <c r="H143" s="205">
        <v>2</v>
      </c>
      <c r="I143" s="206"/>
      <c r="J143" s="207">
        <f>ROUND(I143*H143,2)</f>
        <v>0</v>
      </c>
      <c r="K143" s="208"/>
      <c r="L143" s="209"/>
      <c r="M143" s="210" t="s">
        <v>1</v>
      </c>
      <c r="N143" s="211" t="s">
        <v>42</v>
      </c>
      <c r="O143" s="79"/>
      <c r="P143" s="197">
        <f>O143*H143</f>
        <v>0</v>
      </c>
      <c r="Q143" s="197">
        <v>3.0000000000000001E-05</v>
      </c>
      <c r="R143" s="197">
        <f>Q143*H143</f>
        <v>6.0000000000000002E-05</v>
      </c>
      <c r="S143" s="197">
        <v>0</v>
      </c>
      <c r="T143" s="198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9" t="s">
        <v>384</v>
      </c>
      <c r="AT143" s="199" t="s">
        <v>155</v>
      </c>
      <c r="AU143" s="199" t="s">
        <v>89</v>
      </c>
      <c r="AY143" s="16" t="s">
        <v>148</v>
      </c>
      <c r="BE143" s="200">
        <f>IF(N143="základná",J143,0)</f>
        <v>0</v>
      </c>
      <c r="BF143" s="200">
        <f>IF(N143="znížená",J143,0)</f>
        <v>0</v>
      </c>
      <c r="BG143" s="200">
        <f>IF(N143="zákl. prenesená",J143,0)</f>
        <v>0</v>
      </c>
      <c r="BH143" s="200">
        <f>IF(N143="zníž. prenesená",J143,0)</f>
        <v>0</v>
      </c>
      <c r="BI143" s="200">
        <f>IF(N143="nulová",J143,0)</f>
        <v>0</v>
      </c>
      <c r="BJ143" s="16" t="s">
        <v>89</v>
      </c>
      <c r="BK143" s="200">
        <f>ROUND(I143*H143,2)</f>
        <v>0</v>
      </c>
      <c r="BL143" s="16" t="s">
        <v>384</v>
      </c>
      <c r="BM143" s="199" t="s">
        <v>1821</v>
      </c>
    </row>
    <row r="144" s="2" customFormat="1" ht="16.5" customHeight="1">
      <c r="A144" s="35"/>
      <c r="B144" s="186"/>
      <c r="C144" s="187" t="s">
        <v>181</v>
      </c>
      <c r="D144" s="187" t="s">
        <v>150</v>
      </c>
      <c r="E144" s="188" t="s">
        <v>1822</v>
      </c>
      <c r="F144" s="189" t="s">
        <v>1823</v>
      </c>
      <c r="G144" s="190" t="s">
        <v>153</v>
      </c>
      <c r="H144" s="191">
        <v>89</v>
      </c>
      <c r="I144" s="192"/>
      <c r="J144" s="193">
        <f>ROUND(I144*H144,2)</f>
        <v>0</v>
      </c>
      <c r="K144" s="194"/>
      <c r="L144" s="36"/>
      <c r="M144" s="195" t="s">
        <v>1</v>
      </c>
      <c r="N144" s="196" t="s">
        <v>42</v>
      </c>
      <c r="O144" s="79"/>
      <c r="P144" s="197">
        <f>O144*H144</f>
        <v>0</v>
      </c>
      <c r="Q144" s="197">
        <v>0</v>
      </c>
      <c r="R144" s="197">
        <f>Q144*H144</f>
        <v>0</v>
      </c>
      <c r="S144" s="197">
        <v>0</v>
      </c>
      <c r="T144" s="198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9" t="s">
        <v>268</v>
      </c>
      <c r="AT144" s="199" t="s">
        <v>150</v>
      </c>
      <c r="AU144" s="199" t="s">
        <v>89</v>
      </c>
      <c r="AY144" s="16" t="s">
        <v>148</v>
      </c>
      <c r="BE144" s="200">
        <f>IF(N144="základná",J144,0)</f>
        <v>0</v>
      </c>
      <c r="BF144" s="200">
        <f>IF(N144="znížená",J144,0)</f>
        <v>0</v>
      </c>
      <c r="BG144" s="200">
        <f>IF(N144="zákl. prenesená",J144,0)</f>
        <v>0</v>
      </c>
      <c r="BH144" s="200">
        <f>IF(N144="zníž. prenesená",J144,0)</f>
        <v>0</v>
      </c>
      <c r="BI144" s="200">
        <f>IF(N144="nulová",J144,0)</f>
        <v>0</v>
      </c>
      <c r="BJ144" s="16" t="s">
        <v>89</v>
      </c>
      <c r="BK144" s="200">
        <f>ROUND(I144*H144,2)</f>
        <v>0</v>
      </c>
      <c r="BL144" s="16" t="s">
        <v>268</v>
      </c>
      <c r="BM144" s="199" t="s">
        <v>1824</v>
      </c>
    </row>
    <row r="145" s="2" customFormat="1" ht="24.15" customHeight="1">
      <c r="A145" s="35"/>
      <c r="B145" s="186"/>
      <c r="C145" s="201" t="s">
        <v>204</v>
      </c>
      <c r="D145" s="201" t="s">
        <v>155</v>
      </c>
      <c r="E145" s="202" t="s">
        <v>1825</v>
      </c>
      <c r="F145" s="203" t="s">
        <v>1826</v>
      </c>
      <c r="G145" s="204" t="s">
        <v>153</v>
      </c>
      <c r="H145" s="205">
        <v>89</v>
      </c>
      <c r="I145" s="206"/>
      <c r="J145" s="207">
        <f>ROUND(I145*H145,2)</f>
        <v>0</v>
      </c>
      <c r="K145" s="208"/>
      <c r="L145" s="209"/>
      <c r="M145" s="210" t="s">
        <v>1</v>
      </c>
      <c r="N145" s="211" t="s">
        <v>42</v>
      </c>
      <c r="O145" s="79"/>
      <c r="P145" s="197">
        <f>O145*H145</f>
        <v>0</v>
      </c>
      <c r="Q145" s="197">
        <v>0.00010000000000000001</v>
      </c>
      <c r="R145" s="197">
        <f>Q145*H145</f>
        <v>0.0088999999999999999</v>
      </c>
      <c r="S145" s="197">
        <v>0</v>
      </c>
      <c r="T145" s="198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9" t="s">
        <v>384</v>
      </c>
      <c r="AT145" s="199" t="s">
        <v>155</v>
      </c>
      <c r="AU145" s="199" t="s">
        <v>89</v>
      </c>
      <c r="AY145" s="16" t="s">
        <v>148</v>
      </c>
      <c r="BE145" s="200">
        <f>IF(N145="základná",J145,0)</f>
        <v>0</v>
      </c>
      <c r="BF145" s="200">
        <f>IF(N145="znížená",J145,0)</f>
        <v>0</v>
      </c>
      <c r="BG145" s="200">
        <f>IF(N145="zákl. prenesená",J145,0)</f>
        <v>0</v>
      </c>
      <c r="BH145" s="200">
        <f>IF(N145="zníž. prenesená",J145,0)</f>
        <v>0</v>
      </c>
      <c r="BI145" s="200">
        <f>IF(N145="nulová",J145,0)</f>
        <v>0</v>
      </c>
      <c r="BJ145" s="16" t="s">
        <v>89</v>
      </c>
      <c r="BK145" s="200">
        <f>ROUND(I145*H145,2)</f>
        <v>0</v>
      </c>
      <c r="BL145" s="16" t="s">
        <v>384</v>
      </c>
      <c r="BM145" s="199" t="s">
        <v>1827</v>
      </c>
    </row>
    <row r="146" s="2" customFormat="1" ht="24.15" customHeight="1">
      <c r="A146" s="35"/>
      <c r="B146" s="186"/>
      <c r="C146" s="201" t="s">
        <v>166</v>
      </c>
      <c r="D146" s="201" t="s">
        <v>155</v>
      </c>
      <c r="E146" s="202" t="s">
        <v>1828</v>
      </c>
      <c r="F146" s="203" t="s">
        <v>1829</v>
      </c>
      <c r="G146" s="204" t="s">
        <v>153</v>
      </c>
      <c r="H146" s="205">
        <v>89</v>
      </c>
      <c r="I146" s="206"/>
      <c r="J146" s="207">
        <f>ROUND(I146*H146,2)</f>
        <v>0</v>
      </c>
      <c r="K146" s="208"/>
      <c r="L146" s="209"/>
      <c r="M146" s="210" t="s">
        <v>1</v>
      </c>
      <c r="N146" s="211" t="s">
        <v>42</v>
      </c>
      <c r="O146" s="79"/>
      <c r="P146" s="197">
        <f>O146*H146</f>
        <v>0</v>
      </c>
      <c r="Q146" s="197">
        <v>0.00109</v>
      </c>
      <c r="R146" s="197">
        <f>Q146*H146</f>
        <v>0.097009999999999999</v>
      </c>
      <c r="S146" s="197">
        <v>0</v>
      </c>
      <c r="T146" s="198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9" t="s">
        <v>384</v>
      </c>
      <c r="AT146" s="199" t="s">
        <v>155</v>
      </c>
      <c r="AU146" s="199" t="s">
        <v>89</v>
      </c>
      <c r="AY146" s="16" t="s">
        <v>148</v>
      </c>
      <c r="BE146" s="200">
        <f>IF(N146="základná",J146,0)</f>
        <v>0</v>
      </c>
      <c r="BF146" s="200">
        <f>IF(N146="znížená",J146,0)</f>
        <v>0</v>
      </c>
      <c r="BG146" s="200">
        <f>IF(N146="zákl. prenesená",J146,0)</f>
        <v>0</v>
      </c>
      <c r="BH146" s="200">
        <f>IF(N146="zníž. prenesená",J146,0)</f>
        <v>0</v>
      </c>
      <c r="BI146" s="200">
        <f>IF(N146="nulová",J146,0)</f>
        <v>0</v>
      </c>
      <c r="BJ146" s="16" t="s">
        <v>89</v>
      </c>
      <c r="BK146" s="200">
        <f>ROUND(I146*H146,2)</f>
        <v>0</v>
      </c>
      <c r="BL146" s="16" t="s">
        <v>384</v>
      </c>
      <c r="BM146" s="199" t="s">
        <v>1830</v>
      </c>
    </row>
    <row r="147" s="2" customFormat="1" ht="24.15" customHeight="1">
      <c r="A147" s="35"/>
      <c r="B147" s="186"/>
      <c r="C147" s="201" t="s">
        <v>210</v>
      </c>
      <c r="D147" s="201" t="s">
        <v>155</v>
      </c>
      <c r="E147" s="202" t="s">
        <v>1831</v>
      </c>
      <c r="F147" s="203" t="s">
        <v>1832</v>
      </c>
      <c r="G147" s="204" t="s">
        <v>153</v>
      </c>
      <c r="H147" s="205">
        <v>89</v>
      </c>
      <c r="I147" s="206"/>
      <c r="J147" s="207">
        <f>ROUND(I147*H147,2)</f>
        <v>0</v>
      </c>
      <c r="K147" s="208"/>
      <c r="L147" s="209"/>
      <c r="M147" s="210" t="s">
        <v>1</v>
      </c>
      <c r="N147" s="211" t="s">
        <v>42</v>
      </c>
      <c r="O147" s="79"/>
      <c r="P147" s="197">
        <f>O147*H147</f>
        <v>0</v>
      </c>
      <c r="Q147" s="197">
        <v>0.00020000000000000001</v>
      </c>
      <c r="R147" s="197">
        <f>Q147*H147</f>
        <v>0.0178</v>
      </c>
      <c r="S147" s="197">
        <v>0</v>
      </c>
      <c r="T147" s="198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9" t="s">
        <v>384</v>
      </c>
      <c r="AT147" s="199" t="s">
        <v>155</v>
      </c>
      <c r="AU147" s="199" t="s">
        <v>89</v>
      </c>
      <c r="AY147" s="16" t="s">
        <v>148</v>
      </c>
      <c r="BE147" s="200">
        <f>IF(N147="základná",J147,0)</f>
        <v>0</v>
      </c>
      <c r="BF147" s="200">
        <f>IF(N147="znížená",J147,0)</f>
        <v>0</v>
      </c>
      <c r="BG147" s="200">
        <f>IF(N147="zákl. prenesená",J147,0)</f>
        <v>0</v>
      </c>
      <c r="BH147" s="200">
        <f>IF(N147="zníž. prenesená",J147,0)</f>
        <v>0</v>
      </c>
      <c r="BI147" s="200">
        <f>IF(N147="nulová",J147,0)</f>
        <v>0</v>
      </c>
      <c r="BJ147" s="16" t="s">
        <v>89</v>
      </c>
      <c r="BK147" s="200">
        <f>ROUND(I147*H147,2)</f>
        <v>0</v>
      </c>
      <c r="BL147" s="16" t="s">
        <v>384</v>
      </c>
      <c r="BM147" s="199" t="s">
        <v>1833</v>
      </c>
    </row>
    <row r="148" s="2" customFormat="1" ht="21.75" customHeight="1">
      <c r="A148" s="35"/>
      <c r="B148" s="186"/>
      <c r="C148" s="187" t="s">
        <v>187</v>
      </c>
      <c r="D148" s="187" t="s">
        <v>150</v>
      </c>
      <c r="E148" s="188" t="s">
        <v>1834</v>
      </c>
      <c r="F148" s="189" t="s">
        <v>1835</v>
      </c>
      <c r="G148" s="190" t="s">
        <v>153</v>
      </c>
      <c r="H148" s="191">
        <v>18</v>
      </c>
      <c r="I148" s="192"/>
      <c r="J148" s="193">
        <f>ROUND(I148*H148,2)</f>
        <v>0</v>
      </c>
      <c r="K148" s="194"/>
      <c r="L148" s="36"/>
      <c r="M148" s="195" t="s">
        <v>1</v>
      </c>
      <c r="N148" s="196" t="s">
        <v>42</v>
      </c>
      <c r="O148" s="79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9" t="s">
        <v>268</v>
      </c>
      <c r="AT148" s="199" t="s">
        <v>150</v>
      </c>
      <c r="AU148" s="199" t="s">
        <v>89</v>
      </c>
      <c r="AY148" s="16" t="s">
        <v>148</v>
      </c>
      <c r="BE148" s="200">
        <f>IF(N148="základná",J148,0)</f>
        <v>0</v>
      </c>
      <c r="BF148" s="200">
        <f>IF(N148="znížená",J148,0)</f>
        <v>0</v>
      </c>
      <c r="BG148" s="200">
        <f>IF(N148="zákl. prenesená",J148,0)</f>
        <v>0</v>
      </c>
      <c r="BH148" s="200">
        <f>IF(N148="zníž. prenesená",J148,0)</f>
        <v>0</v>
      </c>
      <c r="BI148" s="200">
        <f>IF(N148="nulová",J148,0)</f>
        <v>0</v>
      </c>
      <c r="BJ148" s="16" t="s">
        <v>89</v>
      </c>
      <c r="BK148" s="200">
        <f>ROUND(I148*H148,2)</f>
        <v>0</v>
      </c>
      <c r="BL148" s="16" t="s">
        <v>268</v>
      </c>
      <c r="BM148" s="199" t="s">
        <v>1836</v>
      </c>
    </row>
    <row r="149" s="2" customFormat="1" ht="24.15" customHeight="1">
      <c r="A149" s="35"/>
      <c r="B149" s="186"/>
      <c r="C149" s="201" t="s">
        <v>217</v>
      </c>
      <c r="D149" s="201" t="s">
        <v>155</v>
      </c>
      <c r="E149" s="202" t="s">
        <v>1837</v>
      </c>
      <c r="F149" s="203" t="s">
        <v>1838</v>
      </c>
      <c r="G149" s="204" t="s">
        <v>153</v>
      </c>
      <c r="H149" s="205">
        <v>18</v>
      </c>
      <c r="I149" s="206"/>
      <c r="J149" s="207">
        <f>ROUND(I149*H149,2)</f>
        <v>0</v>
      </c>
      <c r="K149" s="208"/>
      <c r="L149" s="209"/>
      <c r="M149" s="210" t="s">
        <v>1</v>
      </c>
      <c r="N149" s="211" t="s">
        <v>42</v>
      </c>
      <c r="O149" s="79"/>
      <c r="P149" s="197">
        <f>O149*H149</f>
        <v>0</v>
      </c>
      <c r="Q149" s="197">
        <v>0.00019000000000000001</v>
      </c>
      <c r="R149" s="197">
        <f>Q149*H149</f>
        <v>0.0034200000000000003</v>
      </c>
      <c r="S149" s="197">
        <v>0</v>
      </c>
      <c r="T149" s="198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9" t="s">
        <v>384</v>
      </c>
      <c r="AT149" s="199" t="s">
        <v>155</v>
      </c>
      <c r="AU149" s="199" t="s">
        <v>89</v>
      </c>
      <c r="AY149" s="16" t="s">
        <v>148</v>
      </c>
      <c r="BE149" s="200">
        <f>IF(N149="základná",J149,0)</f>
        <v>0</v>
      </c>
      <c r="BF149" s="200">
        <f>IF(N149="znížená",J149,0)</f>
        <v>0</v>
      </c>
      <c r="BG149" s="200">
        <f>IF(N149="zákl. prenesená",J149,0)</f>
        <v>0</v>
      </c>
      <c r="BH149" s="200">
        <f>IF(N149="zníž. prenesená",J149,0)</f>
        <v>0</v>
      </c>
      <c r="BI149" s="200">
        <f>IF(N149="nulová",J149,0)</f>
        <v>0</v>
      </c>
      <c r="BJ149" s="16" t="s">
        <v>89</v>
      </c>
      <c r="BK149" s="200">
        <f>ROUND(I149*H149,2)</f>
        <v>0</v>
      </c>
      <c r="BL149" s="16" t="s">
        <v>384</v>
      </c>
      <c r="BM149" s="199" t="s">
        <v>1839</v>
      </c>
    </row>
    <row r="150" s="2" customFormat="1" ht="16.5" customHeight="1">
      <c r="A150" s="35"/>
      <c r="B150" s="186"/>
      <c r="C150" s="201" t="s">
        <v>7</v>
      </c>
      <c r="D150" s="201" t="s">
        <v>155</v>
      </c>
      <c r="E150" s="202" t="s">
        <v>1840</v>
      </c>
      <c r="F150" s="203" t="s">
        <v>1841</v>
      </c>
      <c r="G150" s="204" t="s">
        <v>153</v>
      </c>
      <c r="H150" s="205">
        <v>18</v>
      </c>
      <c r="I150" s="206"/>
      <c r="J150" s="207">
        <f>ROUND(I150*H150,2)</f>
        <v>0</v>
      </c>
      <c r="K150" s="208"/>
      <c r="L150" s="209"/>
      <c r="M150" s="210" t="s">
        <v>1</v>
      </c>
      <c r="N150" s="211" t="s">
        <v>42</v>
      </c>
      <c r="O150" s="79"/>
      <c r="P150" s="197">
        <f>O150*H150</f>
        <v>0</v>
      </c>
      <c r="Q150" s="197">
        <v>5.0000000000000002E-05</v>
      </c>
      <c r="R150" s="197">
        <f>Q150*H150</f>
        <v>0.00090000000000000008</v>
      </c>
      <c r="S150" s="197">
        <v>0</v>
      </c>
      <c r="T150" s="198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9" t="s">
        <v>384</v>
      </c>
      <c r="AT150" s="199" t="s">
        <v>155</v>
      </c>
      <c r="AU150" s="199" t="s">
        <v>89</v>
      </c>
      <c r="AY150" s="16" t="s">
        <v>148</v>
      </c>
      <c r="BE150" s="200">
        <f>IF(N150="základná",J150,0)</f>
        <v>0</v>
      </c>
      <c r="BF150" s="200">
        <f>IF(N150="znížená",J150,0)</f>
        <v>0</v>
      </c>
      <c r="BG150" s="200">
        <f>IF(N150="zákl. prenesená",J150,0)</f>
        <v>0</v>
      </c>
      <c r="BH150" s="200">
        <f>IF(N150="zníž. prenesená",J150,0)</f>
        <v>0</v>
      </c>
      <c r="BI150" s="200">
        <f>IF(N150="nulová",J150,0)</f>
        <v>0</v>
      </c>
      <c r="BJ150" s="16" t="s">
        <v>89</v>
      </c>
      <c r="BK150" s="200">
        <f>ROUND(I150*H150,2)</f>
        <v>0</v>
      </c>
      <c r="BL150" s="16" t="s">
        <v>384</v>
      </c>
      <c r="BM150" s="199" t="s">
        <v>1842</v>
      </c>
    </row>
    <row r="151" s="2" customFormat="1" ht="24.15" customHeight="1">
      <c r="A151" s="35"/>
      <c r="B151" s="186"/>
      <c r="C151" s="187" t="s">
        <v>227</v>
      </c>
      <c r="D151" s="187" t="s">
        <v>150</v>
      </c>
      <c r="E151" s="188" t="s">
        <v>1843</v>
      </c>
      <c r="F151" s="189" t="s">
        <v>1844</v>
      </c>
      <c r="G151" s="190" t="s">
        <v>153</v>
      </c>
      <c r="H151" s="191">
        <v>560</v>
      </c>
      <c r="I151" s="192"/>
      <c r="J151" s="193">
        <f>ROUND(I151*H151,2)</f>
        <v>0</v>
      </c>
      <c r="K151" s="194"/>
      <c r="L151" s="36"/>
      <c r="M151" s="195" t="s">
        <v>1</v>
      </c>
      <c r="N151" s="196" t="s">
        <v>42</v>
      </c>
      <c r="O151" s="79"/>
      <c r="P151" s="197">
        <f>O151*H151</f>
        <v>0</v>
      </c>
      <c r="Q151" s="197">
        <v>0</v>
      </c>
      <c r="R151" s="197">
        <f>Q151*H151</f>
        <v>0</v>
      </c>
      <c r="S151" s="197">
        <v>0</v>
      </c>
      <c r="T151" s="198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9" t="s">
        <v>268</v>
      </c>
      <c r="AT151" s="199" t="s">
        <v>150</v>
      </c>
      <c r="AU151" s="199" t="s">
        <v>89</v>
      </c>
      <c r="AY151" s="16" t="s">
        <v>148</v>
      </c>
      <c r="BE151" s="200">
        <f>IF(N151="základná",J151,0)</f>
        <v>0</v>
      </c>
      <c r="BF151" s="200">
        <f>IF(N151="znížená",J151,0)</f>
        <v>0</v>
      </c>
      <c r="BG151" s="200">
        <f>IF(N151="zákl. prenesená",J151,0)</f>
        <v>0</v>
      </c>
      <c r="BH151" s="200">
        <f>IF(N151="zníž. prenesená",J151,0)</f>
        <v>0</v>
      </c>
      <c r="BI151" s="200">
        <f>IF(N151="nulová",J151,0)</f>
        <v>0</v>
      </c>
      <c r="BJ151" s="16" t="s">
        <v>89</v>
      </c>
      <c r="BK151" s="200">
        <f>ROUND(I151*H151,2)</f>
        <v>0</v>
      </c>
      <c r="BL151" s="16" t="s">
        <v>268</v>
      </c>
      <c r="BM151" s="199" t="s">
        <v>1845</v>
      </c>
    </row>
    <row r="152" s="2" customFormat="1" ht="21.75" customHeight="1">
      <c r="A152" s="35"/>
      <c r="B152" s="186"/>
      <c r="C152" s="201" t="s">
        <v>193</v>
      </c>
      <c r="D152" s="201" t="s">
        <v>155</v>
      </c>
      <c r="E152" s="202" t="s">
        <v>1846</v>
      </c>
      <c r="F152" s="203" t="s">
        <v>1847</v>
      </c>
      <c r="G152" s="204" t="s">
        <v>153</v>
      </c>
      <c r="H152" s="205">
        <v>560</v>
      </c>
      <c r="I152" s="206"/>
      <c r="J152" s="207">
        <f>ROUND(I152*H152,2)</f>
        <v>0</v>
      </c>
      <c r="K152" s="208"/>
      <c r="L152" s="209"/>
      <c r="M152" s="210" t="s">
        <v>1</v>
      </c>
      <c r="N152" s="211" t="s">
        <v>42</v>
      </c>
      <c r="O152" s="79"/>
      <c r="P152" s="197">
        <f>O152*H152</f>
        <v>0</v>
      </c>
      <c r="Q152" s="197">
        <v>0.00031</v>
      </c>
      <c r="R152" s="197">
        <f>Q152*H152</f>
        <v>0.1736</v>
      </c>
      <c r="S152" s="197">
        <v>0</v>
      </c>
      <c r="T152" s="198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9" t="s">
        <v>384</v>
      </c>
      <c r="AT152" s="199" t="s">
        <v>155</v>
      </c>
      <c r="AU152" s="199" t="s">
        <v>89</v>
      </c>
      <c r="AY152" s="16" t="s">
        <v>148</v>
      </c>
      <c r="BE152" s="200">
        <f>IF(N152="základná",J152,0)</f>
        <v>0</v>
      </c>
      <c r="BF152" s="200">
        <f>IF(N152="znížená",J152,0)</f>
        <v>0</v>
      </c>
      <c r="BG152" s="200">
        <f>IF(N152="zákl. prenesená",J152,0)</f>
        <v>0</v>
      </c>
      <c r="BH152" s="200">
        <f>IF(N152="zníž. prenesená",J152,0)</f>
        <v>0</v>
      </c>
      <c r="BI152" s="200">
        <f>IF(N152="nulová",J152,0)</f>
        <v>0</v>
      </c>
      <c r="BJ152" s="16" t="s">
        <v>89</v>
      </c>
      <c r="BK152" s="200">
        <f>ROUND(I152*H152,2)</f>
        <v>0</v>
      </c>
      <c r="BL152" s="16" t="s">
        <v>384</v>
      </c>
      <c r="BM152" s="199" t="s">
        <v>1848</v>
      </c>
    </row>
    <row r="153" s="2" customFormat="1" ht="16.5" customHeight="1">
      <c r="A153" s="35"/>
      <c r="B153" s="186"/>
      <c r="C153" s="187" t="s">
        <v>234</v>
      </c>
      <c r="D153" s="187" t="s">
        <v>150</v>
      </c>
      <c r="E153" s="188" t="s">
        <v>1849</v>
      </c>
      <c r="F153" s="189" t="s">
        <v>1850</v>
      </c>
      <c r="G153" s="190" t="s">
        <v>153</v>
      </c>
      <c r="H153" s="191">
        <v>12</v>
      </c>
      <c r="I153" s="192"/>
      <c r="J153" s="193">
        <f>ROUND(I153*H153,2)</f>
        <v>0</v>
      </c>
      <c r="K153" s="194"/>
      <c r="L153" s="36"/>
      <c r="M153" s="195" t="s">
        <v>1</v>
      </c>
      <c r="N153" s="196" t="s">
        <v>42</v>
      </c>
      <c r="O153" s="79"/>
      <c r="P153" s="197">
        <f>O153*H153</f>
        <v>0</v>
      </c>
      <c r="Q153" s="197">
        <v>0</v>
      </c>
      <c r="R153" s="197">
        <f>Q153*H153</f>
        <v>0</v>
      </c>
      <c r="S153" s="197">
        <v>0</v>
      </c>
      <c r="T153" s="198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9" t="s">
        <v>268</v>
      </c>
      <c r="AT153" s="199" t="s">
        <v>150</v>
      </c>
      <c r="AU153" s="199" t="s">
        <v>89</v>
      </c>
      <c r="AY153" s="16" t="s">
        <v>148</v>
      </c>
      <c r="BE153" s="200">
        <f>IF(N153="základná",J153,0)</f>
        <v>0</v>
      </c>
      <c r="BF153" s="200">
        <f>IF(N153="znížená",J153,0)</f>
        <v>0</v>
      </c>
      <c r="BG153" s="200">
        <f>IF(N153="zákl. prenesená",J153,0)</f>
        <v>0</v>
      </c>
      <c r="BH153" s="200">
        <f>IF(N153="zníž. prenesená",J153,0)</f>
        <v>0</v>
      </c>
      <c r="BI153" s="200">
        <f>IF(N153="nulová",J153,0)</f>
        <v>0</v>
      </c>
      <c r="BJ153" s="16" t="s">
        <v>89</v>
      </c>
      <c r="BK153" s="200">
        <f>ROUND(I153*H153,2)</f>
        <v>0</v>
      </c>
      <c r="BL153" s="16" t="s">
        <v>268</v>
      </c>
      <c r="BM153" s="199" t="s">
        <v>1851</v>
      </c>
    </row>
    <row r="154" s="2" customFormat="1" ht="24.15" customHeight="1">
      <c r="A154" s="35"/>
      <c r="B154" s="186"/>
      <c r="C154" s="201" t="s">
        <v>196</v>
      </c>
      <c r="D154" s="201" t="s">
        <v>155</v>
      </c>
      <c r="E154" s="202" t="s">
        <v>1852</v>
      </c>
      <c r="F154" s="203" t="s">
        <v>1853</v>
      </c>
      <c r="G154" s="204" t="s">
        <v>153</v>
      </c>
      <c r="H154" s="205">
        <v>12</v>
      </c>
      <c r="I154" s="206"/>
      <c r="J154" s="207">
        <f>ROUND(I154*H154,2)</f>
        <v>0</v>
      </c>
      <c r="K154" s="208"/>
      <c r="L154" s="209"/>
      <c r="M154" s="210" t="s">
        <v>1</v>
      </c>
      <c r="N154" s="211" t="s">
        <v>42</v>
      </c>
      <c r="O154" s="79"/>
      <c r="P154" s="197">
        <f>O154*H154</f>
        <v>0</v>
      </c>
      <c r="Q154" s="197">
        <v>0.00040000000000000002</v>
      </c>
      <c r="R154" s="197">
        <f>Q154*H154</f>
        <v>0.0048000000000000004</v>
      </c>
      <c r="S154" s="197">
        <v>0</v>
      </c>
      <c r="T154" s="198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9" t="s">
        <v>384</v>
      </c>
      <c r="AT154" s="199" t="s">
        <v>155</v>
      </c>
      <c r="AU154" s="199" t="s">
        <v>89</v>
      </c>
      <c r="AY154" s="16" t="s">
        <v>148</v>
      </c>
      <c r="BE154" s="200">
        <f>IF(N154="základná",J154,0)</f>
        <v>0</v>
      </c>
      <c r="BF154" s="200">
        <f>IF(N154="znížená",J154,0)</f>
        <v>0</v>
      </c>
      <c r="BG154" s="200">
        <f>IF(N154="zákl. prenesená",J154,0)</f>
        <v>0</v>
      </c>
      <c r="BH154" s="200">
        <f>IF(N154="zníž. prenesená",J154,0)</f>
        <v>0</v>
      </c>
      <c r="BI154" s="200">
        <f>IF(N154="nulová",J154,0)</f>
        <v>0</v>
      </c>
      <c r="BJ154" s="16" t="s">
        <v>89</v>
      </c>
      <c r="BK154" s="200">
        <f>ROUND(I154*H154,2)</f>
        <v>0</v>
      </c>
      <c r="BL154" s="16" t="s">
        <v>384</v>
      </c>
      <c r="BM154" s="199" t="s">
        <v>1854</v>
      </c>
    </row>
    <row r="155" s="2" customFormat="1" ht="16.5" customHeight="1">
      <c r="A155" s="35"/>
      <c r="B155" s="186"/>
      <c r="C155" s="187" t="s">
        <v>241</v>
      </c>
      <c r="D155" s="187" t="s">
        <v>150</v>
      </c>
      <c r="E155" s="188" t="s">
        <v>1855</v>
      </c>
      <c r="F155" s="189" t="s">
        <v>1856</v>
      </c>
      <c r="G155" s="190" t="s">
        <v>153</v>
      </c>
      <c r="H155" s="191">
        <v>24</v>
      </c>
      <c r="I155" s="192"/>
      <c r="J155" s="193">
        <f>ROUND(I155*H155,2)</f>
        <v>0</v>
      </c>
      <c r="K155" s="194"/>
      <c r="L155" s="36"/>
      <c r="M155" s="195" t="s">
        <v>1</v>
      </c>
      <c r="N155" s="196" t="s">
        <v>42</v>
      </c>
      <c r="O155" s="79"/>
      <c r="P155" s="197">
        <f>O155*H155</f>
        <v>0</v>
      </c>
      <c r="Q155" s="197">
        <v>0</v>
      </c>
      <c r="R155" s="197">
        <f>Q155*H155</f>
        <v>0</v>
      </c>
      <c r="S155" s="197">
        <v>0</v>
      </c>
      <c r="T155" s="198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9" t="s">
        <v>268</v>
      </c>
      <c r="AT155" s="199" t="s">
        <v>150</v>
      </c>
      <c r="AU155" s="199" t="s">
        <v>89</v>
      </c>
      <c r="AY155" s="16" t="s">
        <v>148</v>
      </c>
      <c r="BE155" s="200">
        <f>IF(N155="základná",J155,0)</f>
        <v>0</v>
      </c>
      <c r="BF155" s="200">
        <f>IF(N155="znížená",J155,0)</f>
        <v>0</v>
      </c>
      <c r="BG155" s="200">
        <f>IF(N155="zákl. prenesená",J155,0)</f>
        <v>0</v>
      </c>
      <c r="BH155" s="200">
        <f>IF(N155="zníž. prenesená",J155,0)</f>
        <v>0</v>
      </c>
      <c r="BI155" s="200">
        <f>IF(N155="nulová",J155,0)</f>
        <v>0</v>
      </c>
      <c r="BJ155" s="16" t="s">
        <v>89</v>
      </c>
      <c r="BK155" s="200">
        <f>ROUND(I155*H155,2)</f>
        <v>0</v>
      </c>
      <c r="BL155" s="16" t="s">
        <v>268</v>
      </c>
      <c r="BM155" s="199" t="s">
        <v>1857</v>
      </c>
    </row>
    <row r="156" s="2" customFormat="1" ht="16.5" customHeight="1">
      <c r="A156" s="35"/>
      <c r="B156" s="186"/>
      <c r="C156" s="201" t="s">
        <v>200</v>
      </c>
      <c r="D156" s="201" t="s">
        <v>155</v>
      </c>
      <c r="E156" s="202" t="s">
        <v>1858</v>
      </c>
      <c r="F156" s="203" t="s">
        <v>1859</v>
      </c>
      <c r="G156" s="204" t="s">
        <v>153</v>
      </c>
      <c r="H156" s="205">
        <v>24</v>
      </c>
      <c r="I156" s="206"/>
      <c r="J156" s="207">
        <f>ROUND(I156*H156,2)</f>
        <v>0</v>
      </c>
      <c r="K156" s="208"/>
      <c r="L156" s="209"/>
      <c r="M156" s="210" t="s">
        <v>1</v>
      </c>
      <c r="N156" s="211" t="s">
        <v>42</v>
      </c>
      <c r="O156" s="79"/>
      <c r="P156" s="197">
        <f>O156*H156</f>
        <v>0</v>
      </c>
      <c r="Q156" s="197">
        <v>0.00014999999999999999</v>
      </c>
      <c r="R156" s="197">
        <f>Q156*H156</f>
        <v>0.0035999999999999999</v>
      </c>
      <c r="S156" s="197">
        <v>0</v>
      </c>
      <c r="T156" s="198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9" t="s">
        <v>384</v>
      </c>
      <c r="AT156" s="199" t="s">
        <v>155</v>
      </c>
      <c r="AU156" s="199" t="s">
        <v>89</v>
      </c>
      <c r="AY156" s="16" t="s">
        <v>148</v>
      </c>
      <c r="BE156" s="200">
        <f>IF(N156="základná",J156,0)</f>
        <v>0</v>
      </c>
      <c r="BF156" s="200">
        <f>IF(N156="znížená",J156,0)</f>
        <v>0</v>
      </c>
      <c r="BG156" s="200">
        <f>IF(N156="zákl. prenesená",J156,0)</f>
        <v>0</v>
      </c>
      <c r="BH156" s="200">
        <f>IF(N156="zníž. prenesená",J156,0)</f>
        <v>0</v>
      </c>
      <c r="BI156" s="200">
        <f>IF(N156="nulová",J156,0)</f>
        <v>0</v>
      </c>
      <c r="BJ156" s="16" t="s">
        <v>89</v>
      </c>
      <c r="BK156" s="200">
        <f>ROUND(I156*H156,2)</f>
        <v>0</v>
      </c>
      <c r="BL156" s="16" t="s">
        <v>384</v>
      </c>
      <c r="BM156" s="199" t="s">
        <v>1860</v>
      </c>
    </row>
    <row r="157" s="2" customFormat="1" ht="16.5" customHeight="1">
      <c r="A157" s="35"/>
      <c r="B157" s="186"/>
      <c r="C157" s="187" t="s">
        <v>248</v>
      </c>
      <c r="D157" s="187" t="s">
        <v>150</v>
      </c>
      <c r="E157" s="188" t="s">
        <v>1861</v>
      </c>
      <c r="F157" s="189" t="s">
        <v>1862</v>
      </c>
      <c r="G157" s="190" t="s">
        <v>153</v>
      </c>
      <c r="H157" s="191">
        <v>2</v>
      </c>
      <c r="I157" s="192"/>
      <c r="J157" s="193">
        <f>ROUND(I157*H157,2)</f>
        <v>0</v>
      </c>
      <c r="K157" s="194"/>
      <c r="L157" s="36"/>
      <c r="M157" s="195" t="s">
        <v>1</v>
      </c>
      <c r="N157" s="196" t="s">
        <v>42</v>
      </c>
      <c r="O157" s="79"/>
      <c r="P157" s="197">
        <f>O157*H157</f>
        <v>0</v>
      </c>
      <c r="Q157" s="197">
        <v>0</v>
      </c>
      <c r="R157" s="197">
        <f>Q157*H157</f>
        <v>0</v>
      </c>
      <c r="S157" s="197">
        <v>0</v>
      </c>
      <c r="T157" s="198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9" t="s">
        <v>268</v>
      </c>
      <c r="AT157" s="199" t="s">
        <v>150</v>
      </c>
      <c r="AU157" s="199" t="s">
        <v>89</v>
      </c>
      <c r="AY157" s="16" t="s">
        <v>148</v>
      </c>
      <c r="BE157" s="200">
        <f>IF(N157="základná",J157,0)</f>
        <v>0</v>
      </c>
      <c r="BF157" s="200">
        <f>IF(N157="znížená",J157,0)</f>
        <v>0</v>
      </c>
      <c r="BG157" s="200">
        <f>IF(N157="zákl. prenesená",J157,0)</f>
        <v>0</v>
      </c>
      <c r="BH157" s="200">
        <f>IF(N157="zníž. prenesená",J157,0)</f>
        <v>0</v>
      </c>
      <c r="BI157" s="200">
        <f>IF(N157="nulová",J157,0)</f>
        <v>0</v>
      </c>
      <c r="BJ157" s="16" t="s">
        <v>89</v>
      </c>
      <c r="BK157" s="200">
        <f>ROUND(I157*H157,2)</f>
        <v>0</v>
      </c>
      <c r="BL157" s="16" t="s">
        <v>268</v>
      </c>
      <c r="BM157" s="199" t="s">
        <v>1863</v>
      </c>
    </row>
    <row r="158" s="2" customFormat="1" ht="24.15" customHeight="1">
      <c r="A158" s="35"/>
      <c r="B158" s="186"/>
      <c r="C158" s="201" t="s">
        <v>203</v>
      </c>
      <c r="D158" s="201" t="s">
        <v>155</v>
      </c>
      <c r="E158" s="202" t="s">
        <v>1864</v>
      </c>
      <c r="F158" s="203" t="s">
        <v>1865</v>
      </c>
      <c r="G158" s="204" t="s">
        <v>153</v>
      </c>
      <c r="H158" s="205">
        <v>2</v>
      </c>
      <c r="I158" s="206"/>
      <c r="J158" s="207">
        <f>ROUND(I158*H158,2)</f>
        <v>0</v>
      </c>
      <c r="K158" s="208"/>
      <c r="L158" s="209"/>
      <c r="M158" s="210" t="s">
        <v>1</v>
      </c>
      <c r="N158" s="211" t="s">
        <v>42</v>
      </c>
      <c r="O158" s="79"/>
      <c r="P158" s="197">
        <f>O158*H158</f>
        <v>0</v>
      </c>
      <c r="Q158" s="197">
        <v>0.00029</v>
      </c>
      <c r="R158" s="197">
        <f>Q158*H158</f>
        <v>0.00058</v>
      </c>
      <c r="S158" s="197">
        <v>0</v>
      </c>
      <c r="T158" s="198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9" t="s">
        <v>384</v>
      </c>
      <c r="AT158" s="199" t="s">
        <v>155</v>
      </c>
      <c r="AU158" s="199" t="s">
        <v>89</v>
      </c>
      <c r="AY158" s="16" t="s">
        <v>148</v>
      </c>
      <c r="BE158" s="200">
        <f>IF(N158="základná",J158,0)</f>
        <v>0</v>
      </c>
      <c r="BF158" s="200">
        <f>IF(N158="znížená",J158,0)</f>
        <v>0</v>
      </c>
      <c r="BG158" s="200">
        <f>IF(N158="zákl. prenesená",J158,0)</f>
        <v>0</v>
      </c>
      <c r="BH158" s="200">
        <f>IF(N158="zníž. prenesená",J158,0)</f>
        <v>0</v>
      </c>
      <c r="BI158" s="200">
        <f>IF(N158="nulová",J158,0)</f>
        <v>0</v>
      </c>
      <c r="BJ158" s="16" t="s">
        <v>89</v>
      </c>
      <c r="BK158" s="200">
        <f>ROUND(I158*H158,2)</f>
        <v>0</v>
      </c>
      <c r="BL158" s="16" t="s">
        <v>384</v>
      </c>
      <c r="BM158" s="199" t="s">
        <v>1866</v>
      </c>
    </row>
    <row r="159" s="2" customFormat="1" ht="16.5" customHeight="1">
      <c r="A159" s="35"/>
      <c r="B159" s="186"/>
      <c r="C159" s="187" t="s">
        <v>255</v>
      </c>
      <c r="D159" s="187" t="s">
        <v>150</v>
      </c>
      <c r="E159" s="188" t="s">
        <v>1867</v>
      </c>
      <c r="F159" s="189" t="s">
        <v>1868</v>
      </c>
      <c r="G159" s="190" t="s">
        <v>153</v>
      </c>
      <c r="H159" s="191">
        <v>2</v>
      </c>
      <c r="I159" s="192"/>
      <c r="J159" s="193">
        <f>ROUND(I159*H159,2)</f>
        <v>0</v>
      </c>
      <c r="K159" s="194"/>
      <c r="L159" s="36"/>
      <c r="M159" s="195" t="s">
        <v>1</v>
      </c>
      <c r="N159" s="196" t="s">
        <v>42</v>
      </c>
      <c r="O159" s="79"/>
      <c r="P159" s="197">
        <f>O159*H159</f>
        <v>0</v>
      </c>
      <c r="Q159" s="197">
        <v>0</v>
      </c>
      <c r="R159" s="197">
        <f>Q159*H159</f>
        <v>0</v>
      </c>
      <c r="S159" s="197">
        <v>0</v>
      </c>
      <c r="T159" s="198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99" t="s">
        <v>268</v>
      </c>
      <c r="AT159" s="199" t="s">
        <v>150</v>
      </c>
      <c r="AU159" s="199" t="s">
        <v>89</v>
      </c>
      <c r="AY159" s="16" t="s">
        <v>148</v>
      </c>
      <c r="BE159" s="200">
        <f>IF(N159="základná",J159,0)</f>
        <v>0</v>
      </c>
      <c r="BF159" s="200">
        <f>IF(N159="znížená",J159,0)</f>
        <v>0</v>
      </c>
      <c r="BG159" s="200">
        <f>IF(N159="zákl. prenesená",J159,0)</f>
        <v>0</v>
      </c>
      <c r="BH159" s="200">
        <f>IF(N159="zníž. prenesená",J159,0)</f>
        <v>0</v>
      </c>
      <c r="BI159" s="200">
        <f>IF(N159="nulová",J159,0)</f>
        <v>0</v>
      </c>
      <c r="BJ159" s="16" t="s">
        <v>89</v>
      </c>
      <c r="BK159" s="200">
        <f>ROUND(I159*H159,2)</f>
        <v>0</v>
      </c>
      <c r="BL159" s="16" t="s">
        <v>268</v>
      </c>
      <c r="BM159" s="199" t="s">
        <v>1869</v>
      </c>
    </row>
    <row r="160" s="2" customFormat="1" ht="24.15" customHeight="1">
      <c r="A160" s="35"/>
      <c r="B160" s="186"/>
      <c r="C160" s="201" t="s">
        <v>207</v>
      </c>
      <c r="D160" s="201" t="s">
        <v>155</v>
      </c>
      <c r="E160" s="202" t="s">
        <v>1870</v>
      </c>
      <c r="F160" s="203" t="s">
        <v>1871</v>
      </c>
      <c r="G160" s="204" t="s">
        <v>153</v>
      </c>
      <c r="H160" s="205">
        <v>2</v>
      </c>
      <c r="I160" s="206"/>
      <c r="J160" s="207">
        <f>ROUND(I160*H160,2)</f>
        <v>0</v>
      </c>
      <c r="K160" s="208"/>
      <c r="L160" s="209"/>
      <c r="M160" s="210" t="s">
        <v>1</v>
      </c>
      <c r="N160" s="211" t="s">
        <v>42</v>
      </c>
      <c r="O160" s="79"/>
      <c r="P160" s="197">
        <f>O160*H160</f>
        <v>0</v>
      </c>
      <c r="Q160" s="197">
        <v>0.00017000000000000001</v>
      </c>
      <c r="R160" s="197">
        <f>Q160*H160</f>
        <v>0.00034000000000000002</v>
      </c>
      <c r="S160" s="197">
        <v>0</v>
      </c>
      <c r="T160" s="198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9" t="s">
        <v>384</v>
      </c>
      <c r="AT160" s="199" t="s">
        <v>155</v>
      </c>
      <c r="AU160" s="199" t="s">
        <v>89</v>
      </c>
      <c r="AY160" s="16" t="s">
        <v>148</v>
      </c>
      <c r="BE160" s="200">
        <f>IF(N160="základná",J160,0)</f>
        <v>0</v>
      </c>
      <c r="BF160" s="200">
        <f>IF(N160="znížená",J160,0)</f>
        <v>0</v>
      </c>
      <c r="BG160" s="200">
        <f>IF(N160="zákl. prenesená",J160,0)</f>
        <v>0</v>
      </c>
      <c r="BH160" s="200">
        <f>IF(N160="zníž. prenesená",J160,0)</f>
        <v>0</v>
      </c>
      <c r="BI160" s="200">
        <f>IF(N160="nulová",J160,0)</f>
        <v>0</v>
      </c>
      <c r="BJ160" s="16" t="s">
        <v>89</v>
      </c>
      <c r="BK160" s="200">
        <f>ROUND(I160*H160,2)</f>
        <v>0</v>
      </c>
      <c r="BL160" s="16" t="s">
        <v>384</v>
      </c>
      <c r="BM160" s="199" t="s">
        <v>1872</v>
      </c>
    </row>
    <row r="161" s="2" customFormat="1" ht="16.5" customHeight="1">
      <c r="A161" s="35"/>
      <c r="B161" s="186"/>
      <c r="C161" s="187" t="s">
        <v>262</v>
      </c>
      <c r="D161" s="187" t="s">
        <v>150</v>
      </c>
      <c r="E161" s="188" t="s">
        <v>1873</v>
      </c>
      <c r="F161" s="189" t="s">
        <v>1874</v>
      </c>
      <c r="G161" s="190" t="s">
        <v>153</v>
      </c>
      <c r="H161" s="191">
        <v>98</v>
      </c>
      <c r="I161" s="192"/>
      <c r="J161" s="193">
        <f>ROUND(I161*H161,2)</f>
        <v>0</v>
      </c>
      <c r="K161" s="194"/>
      <c r="L161" s="36"/>
      <c r="M161" s="195" t="s">
        <v>1</v>
      </c>
      <c r="N161" s="196" t="s">
        <v>42</v>
      </c>
      <c r="O161" s="79"/>
      <c r="P161" s="197">
        <f>O161*H161</f>
        <v>0</v>
      </c>
      <c r="Q161" s="197">
        <v>0</v>
      </c>
      <c r="R161" s="197">
        <f>Q161*H161</f>
        <v>0</v>
      </c>
      <c r="S161" s="197">
        <v>0</v>
      </c>
      <c r="T161" s="198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9" t="s">
        <v>268</v>
      </c>
      <c r="AT161" s="199" t="s">
        <v>150</v>
      </c>
      <c r="AU161" s="199" t="s">
        <v>89</v>
      </c>
      <c r="AY161" s="16" t="s">
        <v>148</v>
      </c>
      <c r="BE161" s="200">
        <f>IF(N161="základná",J161,0)</f>
        <v>0</v>
      </c>
      <c r="BF161" s="200">
        <f>IF(N161="znížená",J161,0)</f>
        <v>0</v>
      </c>
      <c r="BG161" s="200">
        <f>IF(N161="zákl. prenesená",J161,0)</f>
        <v>0</v>
      </c>
      <c r="BH161" s="200">
        <f>IF(N161="zníž. prenesená",J161,0)</f>
        <v>0</v>
      </c>
      <c r="BI161" s="200">
        <f>IF(N161="nulová",J161,0)</f>
        <v>0</v>
      </c>
      <c r="BJ161" s="16" t="s">
        <v>89</v>
      </c>
      <c r="BK161" s="200">
        <f>ROUND(I161*H161,2)</f>
        <v>0</v>
      </c>
      <c r="BL161" s="16" t="s">
        <v>268</v>
      </c>
      <c r="BM161" s="199" t="s">
        <v>1875</v>
      </c>
    </row>
    <row r="162" s="2" customFormat="1" ht="24.15" customHeight="1">
      <c r="A162" s="35"/>
      <c r="B162" s="186"/>
      <c r="C162" s="201" t="s">
        <v>170</v>
      </c>
      <c r="D162" s="201" t="s">
        <v>155</v>
      </c>
      <c r="E162" s="202" t="s">
        <v>1876</v>
      </c>
      <c r="F162" s="203" t="s">
        <v>1877</v>
      </c>
      <c r="G162" s="204" t="s">
        <v>153</v>
      </c>
      <c r="H162" s="205">
        <v>98</v>
      </c>
      <c r="I162" s="206"/>
      <c r="J162" s="207">
        <f>ROUND(I162*H162,2)</f>
        <v>0</v>
      </c>
      <c r="K162" s="208"/>
      <c r="L162" s="209"/>
      <c r="M162" s="210" t="s">
        <v>1</v>
      </c>
      <c r="N162" s="211" t="s">
        <v>42</v>
      </c>
      <c r="O162" s="79"/>
      <c r="P162" s="197">
        <f>O162*H162</f>
        <v>0</v>
      </c>
      <c r="Q162" s="197">
        <v>0.00022000000000000001</v>
      </c>
      <c r="R162" s="197">
        <f>Q162*H162</f>
        <v>0.021559999999999999</v>
      </c>
      <c r="S162" s="197">
        <v>0</v>
      </c>
      <c r="T162" s="198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9" t="s">
        <v>384</v>
      </c>
      <c r="AT162" s="199" t="s">
        <v>155</v>
      </c>
      <c r="AU162" s="199" t="s">
        <v>89</v>
      </c>
      <c r="AY162" s="16" t="s">
        <v>148</v>
      </c>
      <c r="BE162" s="200">
        <f>IF(N162="základná",J162,0)</f>
        <v>0</v>
      </c>
      <c r="BF162" s="200">
        <f>IF(N162="znížená",J162,0)</f>
        <v>0</v>
      </c>
      <c r="BG162" s="200">
        <f>IF(N162="zákl. prenesená",J162,0)</f>
        <v>0</v>
      </c>
      <c r="BH162" s="200">
        <f>IF(N162="zníž. prenesená",J162,0)</f>
        <v>0</v>
      </c>
      <c r="BI162" s="200">
        <f>IF(N162="nulová",J162,0)</f>
        <v>0</v>
      </c>
      <c r="BJ162" s="16" t="s">
        <v>89</v>
      </c>
      <c r="BK162" s="200">
        <f>ROUND(I162*H162,2)</f>
        <v>0</v>
      </c>
      <c r="BL162" s="16" t="s">
        <v>384</v>
      </c>
      <c r="BM162" s="199" t="s">
        <v>1878</v>
      </c>
    </row>
    <row r="163" s="2" customFormat="1" ht="16.5" customHeight="1">
      <c r="A163" s="35"/>
      <c r="B163" s="186"/>
      <c r="C163" s="187" t="s">
        <v>269</v>
      </c>
      <c r="D163" s="187" t="s">
        <v>150</v>
      </c>
      <c r="E163" s="188" t="s">
        <v>1879</v>
      </c>
      <c r="F163" s="189" t="s">
        <v>1880</v>
      </c>
      <c r="G163" s="190" t="s">
        <v>153</v>
      </c>
      <c r="H163" s="191">
        <v>56</v>
      </c>
      <c r="I163" s="192"/>
      <c r="J163" s="193">
        <f>ROUND(I163*H163,2)</f>
        <v>0</v>
      </c>
      <c r="K163" s="194"/>
      <c r="L163" s="36"/>
      <c r="M163" s="195" t="s">
        <v>1</v>
      </c>
      <c r="N163" s="196" t="s">
        <v>42</v>
      </c>
      <c r="O163" s="79"/>
      <c r="P163" s="197">
        <f>O163*H163</f>
        <v>0</v>
      </c>
      <c r="Q163" s="197">
        <v>0</v>
      </c>
      <c r="R163" s="197">
        <f>Q163*H163</f>
        <v>0</v>
      </c>
      <c r="S163" s="197">
        <v>0</v>
      </c>
      <c r="T163" s="198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9" t="s">
        <v>268</v>
      </c>
      <c r="AT163" s="199" t="s">
        <v>150</v>
      </c>
      <c r="AU163" s="199" t="s">
        <v>89</v>
      </c>
      <c r="AY163" s="16" t="s">
        <v>148</v>
      </c>
      <c r="BE163" s="200">
        <f>IF(N163="základná",J163,0)</f>
        <v>0</v>
      </c>
      <c r="BF163" s="200">
        <f>IF(N163="znížená",J163,0)</f>
        <v>0</v>
      </c>
      <c r="BG163" s="200">
        <f>IF(N163="zákl. prenesená",J163,0)</f>
        <v>0</v>
      </c>
      <c r="BH163" s="200">
        <f>IF(N163="zníž. prenesená",J163,0)</f>
        <v>0</v>
      </c>
      <c r="BI163" s="200">
        <f>IF(N163="nulová",J163,0)</f>
        <v>0</v>
      </c>
      <c r="BJ163" s="16" t="s">
        <v>89</v>
      </c>
      <c r="BK163" s="200">
        <f>ROUND(I163*H163,2)</f>
        <v>0</v>
      </c>
      <c r="BL163" s="16" t="s">
        <v>268</v>
      </c>
      <c r="BM163" s="199" t="s">
        <v>1881</v>
      </c>
    </row>
    <row r="164" s="2" customFormat="1" ht="24.15" customHeight="1">
      <c r="A164" s="35"/>
      <c r="B164" s="186"/>
      <c r="C164" s="201" t="s">
        <v>213</v>
      </c>
      <c r="D164" s="201" t="s">
        <v>155</v>
      </c>
      <c r="E164" s="202" t="s">
        <v>1882</v>
      </c>
      <c r="F164" s="203" t="s">
        <v>1883</v>
      </c>
      <c r="G164" s="204" t="s">
        <v>153</v>
      </c>
      <c r="H164" s="205">
        <v>56</v>
      </c>
      <c r="I164" s="206"/>
      <c r="J164" s="207">
        <f>ROUND(I164*H164,2)</f>
        <v>0</v>
      </c>
      <c r="K164" s="208"/>
      <c r="L164" s="209"/>
      <c r="M164" s="210" t="s">
        <v>1</v>
      </c>
      <c r="N164" s="211" t="s">
        <v>42</v>
      </c>
      <c r="O164" s="79"/>
      <c r="P164" s="197">
        <f>O164*H164</f>
        <v>0</v>
      </c>
      <c r="Q164" s="197">
        <v>0.00021000000000000001</v>
      </c>
      <c r="R164" s="197">
        <f>Q164*H164</f>
        <v>0.01176</v>
      </c>
      <c r="S164" s="197">
        <v>0</v>
      </c>
      <c r="T164" s="198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9" t="s">
        <v>384</v>
      </c>
      <c r="AT164" s="199" t="s">
        <v>155</v>
      </c>
      <c r="AU164" s="199" t="s">
        <v>89</v>
      </c>
      <c r="AY164" s="16" t="s">
        <v>148</v>
      </c>
      <c r="BE164" s="200">
        <f>IF(N164="základná",J164,0)</f>
        <v>0</v>
      </c>
      <c r="BF164" s="200">
        <f>IF(N164="znížená",J164,0)</f>
        <v>0</v>
      </c>
      <c r="BG164" s="200">
        <f>IF(N164="zákl. prenesená",J164,0)</f>
        <v>0</v>
      </c>
      <c r="BH164" s="200">
        <f>IF(N164="zníž. prenesená",J164,0)</f>
        <v>0</v>
      </c>
      <c r="BI164" s="200">
        <f>IF(N164="nulová",J164,0)</f>
        <v>0</v>
      </c>
      <c r="BJ164" s="16" t="s">
        <v>89</v>
      </c>
      <c r="BK164" s="200">
        <f>ROUND(I164*H164,2)</f>
        <v>0</v>
      </c>
      <c r="BL164" s="16" t="s">
        <v>384</v>
      </c>
      <c r="BM164" s="199" t="s">
        <v>1884</v>
      </c>
    </row>
    <row r="165" s="2" customFormat="1" ht="16.5" customHeight="1">
      <c r="A165" s="35"/>
      <c r="B165" s="186"/>
      <c r="C165" s="187" t="s">
        <v>276</v>
      </c>
      <c r="D165" s="187" t="s">
        <v>150</v>
      </c>
      <c r="E165" s="188" t="s">
        <v>1885</v>
      </c>
      <c r="F165" s="189" t="s">
        <v>1886</v>
      </c>
      <c r="G165" s="190" t="s">
        <v>153</v>
      </c>
      <c r="H165" s="191">
        <v>2</v>
      </c>
      <c r="I165" s="192"/>
      <c r="J165" s="193">
        <f>ROUND(I165*H165,2)</f>
        <v>0</v>
      </c>
      <c r="K165" s="194"/>
      <c r="L165" s="36"/>
      <c r="M165" s="195" t="s">
        <v>1</v>
      </c>
      <c r="N165" s="196" t="s">
        <v>42</v>
      </c>
      <c r="O165" s="79"/>
      <c r="P165" s="197">
        <f>O165*H165</f>
        <v>0</v>
      </c>
      <c r="Q165" s="197">
        <v>0</v>
      </c>
      <c r="R165" s="197">
        <f>Q165*H165</f>
        <v>0</v>
      </c>
      <c r="S165" s="197">
        <v>0</v>
      </c>
      <c r="T165" s="198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9" t="s">
        <v>268</v>
      </c>
      <c r="AT165" s="199" t="s">
        <v>150</v>
      </c>
      <c r="AU165" s="199" t="s">
        <v>89</v>
      </c>
      <c r="AY165" s="16" t="s">
        <v>148</v>
      </c>
      <c r="BE165" s="200">
        <f>IF(N165="základná",J165,0)</f>
        <v>0</v>
      </c>
      <c r="BF165" s="200">
        <f>IF(N165="znížená",J165,0)</f>
        <v>0</v>
      </c>
      <c r="BG165" s="200">
        <f>IF(N165="zákl. prenesená",J165,0)</f>
        <v>0</v>
      </c>
      <c r="BH165" s="200">
        <f>IF(N165="zníž. prenesená",J165,0)</f>
        <v>0</v>
      </c>
      <c r="BI165" s="200">
        <f>IF(N165="nulová",J165,0)</f>
        <v>0</v>
      </c>
      <c r="BJ165" s="16" t="s">
        <v>89</v>
      </c>
      <c r="BK165" s="200">
        <f>ROUND(I165*H165,2)</f>
        <v>0</v>
      </c>
      <c r="BL165" s="16" t="s">
        <v>268</v>
      </c>
      <c r="BM165" s="199" t="s">
        <v>1887</v>
      </c>
    </row>
    <row r="166" s="2" customFormat="1" ht="16.5" customHeight="1">
      <c r="A166" s="35"/>
      <c r="B166" s="186"/>
      <c r="C166" s="201" t="s">
        <v>216</v>
      </c>
      <c r="D166" s="201" t="s">
        <v>155</v>
      </c>
      <c r="E166" s="202" t="s">
        <v>1888</v>
      </c>
      <c r="F166" s="203" t="s">
        <v>1889</v>
      </c>
      <c r="G166" s="204" t="s">
        <v>153</v>
      </c>
      <c r="H166" s="205">
        <v>2</v>
      </c>
      <c r="I166" s="206"/>
      <c r="J166" s="207">
        <f>ROUND(I166*H166,2)</f>
        <v>0</v>
      </c>
      <c r="K166" s="208"/>
      <c r="L166" s="209"/>
      <c r="M166" s="210" t="s">
        <v>1</v>
      </c>
      <c r="N166" s="211" t="s">
        <v>42</v>
      </c>
      <c r="O166" s="79"/>
      <c r="P166" s="197">
        <f>O166*H166</f>
        <v>0</v>
      </c>
      <c r="Q166" s="197">
        <v>0.0017700000000000001</v>
      </c>
      <c r="R166" s="197">
        <f>Q166*H166</f>
        <v>0.0035400000000000002</v>
      </c>
      <c r="S166" s="197">
        <v>0</v>
      </c>
      <c r="T166" s="198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9" t="s">
        <v>384</v>
      </c>
      <c r="AT166" s="199" t="s">
        <v>155</v>
      </c>
      <c r="AU166" s="199" t="s">
        <v>89</v>
      </c>
      <c r="AY166" s="16" t="s">
        <v>148</v>
      </c>
      <c r="BE166" s="200">
        <f>IF(N166="základná",J166,0)</f>
        <v>0</v>
      </c>
      <c r="BF166" s="200">
        <f>IF(N166="znížená",J166,0)</f>
        <v>0</v>
      </c>
      <c r="BG166" s="200">
        <f>IF(N166="zákl. prenesená",J166,0)</f>
        <v>0</v>
      </c>
      <c r="BH166" s="200">
        <f>IF(N166="zníž. prenesená",J166,0)</f>
        <v>0</v>
      </c>
      <c r="BI166" s="200">
        <f>IF(N166="nulová",J166,0)</f>
        <v>0</v>
      </c>
      <c r="BJ166" s="16" t="s">
        <v>89</v>
      </c>
      <c r="BK166" s="200">
        <f>ROUND(I166*H166,2)</f>
        <v>0</v>
      </c>
      <c r="BL166" s="16" t="s">
        <v>384</v>
      </c>
      <c r="BM166" s="199" t="s">
        <v>1890</v>
      </c>
    </row>
    <row r="167" s="2" customFormat="1" ht="21.75" customHeight="1">
      <c r="A167" s="35"/>
      <c r="B167" s="186"/>
      <c r="C167" s="187" t="s">
        <v>283</v>
      </c>
      <c r="D167" s="187" t="s">
        <v>150</v>
      </c>
      <c r="E167" s="188" t="s">
        <v>1891</v>
      </c>
      <c r="F167" s="189" t="s">
        <v>1892</v>
      </c>
      <c r="G167" s="190" t="s">
        <v>153</v>
      </c>
      <c r="H167" s="191">
        <v>4</v>
      </c>
      <c r="I167" s="192"/>
      <c r="J167" s="193">
        <f>ROUND(I167*H167,2)</f>
        <v>0</v>
      </c>
      <c r="K167" s="194"/>
      <c r="L167" s="36"/>
      <c r="M167" s="195" t="s">
        <v>1</v>
      </c>
      <c r="N167" s="196" t="s">
        <v>42</v>
      </c>
      <c r="O167" s="79"/>
      <c r="P167" s="197">
        <f>O167*H167</f>
        <v>0</v>
      </c>
      <c r="Q167" s="197">
        <v>0</v>
      </c>
      <c r="R167" s="197">
        <f>Q167*H167</f>
        <v>0</v>
      </c>
      <c r="S167" s="197">
        <v>0</v>
      </c>
      <c r="T167" s="198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9" t="s">
        <v>268</v>
      </c>
      <c r="AT167" s="199" t="s">
        <v>150</v>
      </c>
      <c r="AU167" s="199" t="s">
        <v>89</v>
      </c>
      <c r="AY167" s="16" t="s">
        <v>148</v>
      </c>
      <c r="BE167" s="200">
        <f>IF(N167="základná",J167,0)</f>
        <v>0</v>
      </c>
      <c r="BF167" s="200">
        <f>IF(N167="znížená",J167,0)</f>
        <v>0</v>
      </c>
      <c r="BG167" s="200">
        <f>IF(N167="zákl. prenesená",J167,0)</f>
        <v>0</v>
      </c>
      <c r="BH167" s="200">
        <f>IF(N167="zníž. prenesená",J167,0)</f>
        <v>0</v>
      </c>
      <c r="BI167" s="200">
        <f>IF(N167="nulová",J167,0)</f>
        <v>0</v>
      </c>
      <c r="BJ167" s="16" t="s">
        <v>89</v>
      </c>
      <c r="BK167" s="200">
        <f>ROUND(I167*H167,2)</f>
        <v>0</v>
      </c>
      <c r="BL167" s="16" t="s">
        <v>268</v>
      </c>
      <c r="BM167" s="199" t="s">
        <v>1893</v>
      </c>
    </row>
    <row r="168" s="2" customFormat="1" ht="24.15" customHeight="1">
      <c r="A168" s="35"/>
      <c r="B168" s="186"/>
      <c r="C168" s="201" t="s">
        <v>220</v>
      </c>
      <c r="D168" s="201" t="s">
        <v>155</v>
      </c>
      <c r="E168" s="202" t="s">
        <v>1894</v>
      </c>
      <c r="F168" s="203" t="s">
        <v>1895</v>
      </c>
      <c r="G168" s="204" t="s">
        <v>153</v>
      </c>
      <c r="H168" s="205">
        <v>4</v>
      </c>
      <c r="I168" s="206"/>
      <c r="J168" s="207">
        <f>ROUND(I168*H168,2)</f>
        <v>0</v>
      </c>
      <c r="K168" s="208"/>
      <c r="L168" s="209"/>
      <c r="M168" s="210" t="s">
        <v>1</v>
      </c>
      <c r="N168" s="211" t="s">
        <v>42</v>
      </c>
      <c r="O168" s="79"/>
      <c r="P168" s="197">
        <f>O168*H168</f>
        <v>0</v>
      </c>
      <c r="Q168" s="197">
        <v>0.00038999999999999999</v>
      </c>
      <c r="R168" s="197">
        <f>Q168*H168</f>
        <v>0.00156</v>
      </c>
      <c r="S168" s="197">
        <v>0</v>
      </c>
      <c r="T168" s="198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9" t="s">
        <v>384</v>
      </c>
      <c r="AT168" s="199" t="s">
        <v>155</v>
      </c>
      <c r="AU168" s="199" t="s">
        <v>89</v>
      </c>
      <c r="AY168" s="16" t="s">
        <v>148</v>
      </c>
      <c r="BE168" s="200">
        <f>IF(N168="základná",J168,0)</f>
        <v>0</v>
      </c>
      <c r="BF168" s="200">
        <f>IF(N168="znížená",J168,0)</f>
        <v>0</v>
      </c>
      <c r="BG168" s="200">
        <f>IF(N168="zákl. prenesená",J168,0)</f>
        <v>0</v>
      </c>
      <c r="BH168" s="200">
        <f>IF(N168="zníž. prenesená",J168,0)</f>
        <v>0</v>
      </c>
      <c r="BI168" s="200">
        <f>IF(N168="nulová",J168,0)</f>
        <v>0</v>
      </c>
      <c r="BJ168" s="16" t="s">
        <v>89</v>
      </c>
      <c r="BK168" s="200">
        <f>ROUND(I168*H168,2)</f>
        <v>0</v>
      </c>
      <c r="BL168" s="16" t="s">
        <v>384</v>
      </c>
      <c r="BM168" s="199" t="s">
        <v>1896</v>
      </c>
    </row>
    <row r="169" s="2" customFormat="1" ht="16.5" customHeight="1">
      <c r="A169" s="35"/>
      <c r="B169" s="186"/>
      <c r="C169" s="187" t="s">
        <v>290</v>
      </c>
      <c r="D169" s="187" t="s">
        <v>150</v>
      </c>
      <c r="E169" s="188" t="s">
        <v>1897</v>
      </c>
      <c r="F169" s="189" t="s">
        <v>1898</v>
      </c>
      <c r="G169" s="190" t="s">
        <v>153</v>
      </c>
      <c r="H169" s="191">
        <v>1</v>
      </c>
      <c r="I169" s="192"/>
      <c r="J169" s="193">
        <f>ROUND(I169*H169,2)</f>
        <v>0</v>
      </c>
      <c r="K169" s="194"/>
      <c r="L169" s="36"/>
      <c r="M169" s="195" t="s">
        <v>1</v>
      </c>
      <c r="N169" s="196" t="s">
        <v>42</v>
      </c>
      <c r="O169" s="79"/>
      <c r="P169" s="197">
        <f>O169*H169</f>
        <v>0</v>
      </c>
      <c r="Q169" s="197">
        <v>0</v>
      </c>
      <c r="R169" s="197">
        <f>Q169*H169</f>
        <v>0</v>
      </c>
      <c r="S169" s="197">
        <v>0</v>
      </c>
      <c r="T169" s="198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9" t="s">
        <v>268</v>
      </c>
      <c r="AT169" s="199" t="s">
        <v>150</v>
      </c>
      <c r="AU169" s="199" t="s">
        <v>89</v>
      </c>
      <c r="AY169" s="16" t="s">
        <v>148</v>
      </c>
      <c r="BE169" s="200">
        <f>IF(N169="základná",J169,0)</f>
        <v>0</v>
      </c>
      <c r="BF169" s="200">
        <f>IF(N169="znížená",J169,0)</f>
        <v>0</v>
      </c>
      <c r="BG169" s="200">
        <f>IF(N169="zákl. prenesená",J169,0)</f>
        <v>0</v>
      </c>
      <c r="BH169" s="200">
        <f>IF(N169="zníž. prenesená",J169,0)</f>
        <v>0</v>
      </c>
      <c r="BI169" s="200">
        <f>IF(N169="nulová",J169,0)</f>
        <v>0</v>
      </c>
      <c r="BJ169" s="16" t="s">
        <v>89</v>
      </c>
      <c r="BK169" s="200">
        <f>ROUND(I169*H169,2)</f>
        <v>0</v>
      </c>
      <c r="BL169" s="16" t="s">
        <v>268</v>
      </c>
      <c r="BM169" s="199" t="s">
        <v>1899</v>
      </c>
    </row>
    <row r="170" s="2" customFormat="1" ht="24.15" customHeight="1">
      <c r="A170" s="35"/>
      <c r="B170" s="186"/>
      <c r="C170" s="201" t="s">
        <v>224</v>
      </c>
      <c r="D170" s="201" t="s">
        <v>155</v>
      </c>
      <c r="E170" s="202" t="s">
        <v>1900</v>
      </c>
      <c r="F170" s="203" t="s">
        <v>1901</v>
      </c>
      <c r="G170" s="204" t="s">
        <v>153</v>
      </c>
      <c r="H170" s="205">
        <v>1</v>
      </c>
      <c r="I170" s="206"/>
      <c r="J170" s="207">
        <f>ROUND(I170*H170,2)</f>
        <v>0</v>
      </c>
      <c r="K170" s="208"/>
      <c r="L170" s="209"/>
      <c r="M170" s="210" t="s">
        <v>1</v>
      </c>
      <c r="N170" s="211" t="s">
        <v>42</v>
      </c>
      <c r="O170" s="79"/>
      <c r="P170" s="197">
        <f>O170*H170</f>
        <v>0</v>
      </c>
      <c r="Q170" s="197">
        <v>0.0030000000000000001</v>
      </c>
      <c r="R170" s="197">
        <f>Q170*H170</f>
        <v>0.0030000000000000001</v>
      </c>
      <c r="S170" s="197">
        <v>0</v>
      </c>
      <c r="T170" s="198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9" t="s">
        <v>384</v>
      </c>
      <c r="AT170" s="199" t="s">
        <v>155</v>
      </c>
      <c r="AU170" s="199" t="s">
        <v>89</v>
      </c>
      <c r="AY170" s="16" t="s">
        <v>148</v>
      </c>
      <c r="BE170" s="200">
        <f>IF(N170="základná",J170,0)</f>
        <v>0</v>
      </c>
      <c r="BF170" s="200">
        <f>IF(N170="znížená",J170,0)</f>
        <v>0</v>
      </c>
      <c r="BG170" s="200">
        <f>IF(N170="zákl. prenesená",J170,0)</f>
        <v>0</v>
      </c>
      <c r="BH170" s="200">
        <f>IF(N170="zníž. prenesená",J170,0)</f>
        <v>0</v>
      </c>
      <c r="BI170" s="200">
        <f>IF(N170="nulová",J170,0)</f>
        <v>0</v>
      </c>
      <c r="BJ170" s="16" t="s">
        <v>89</v>
      </c>
      <c r="BK170" s="200">
        <f>ROUND(I170*H170,2)</f>
        <v>0</v>
      </c>
      <c r="BL170" s="16" t="s">
        <v>384</v>
      </c>
      <c r="BM170" s="199" t="s">
        <v>1902</v>
      </c>
    </row>
    <row r="171" s="2" customFormat="1" ht="16.5" customHeight="1">
      <c r="A171" s="35"/>
      <c r="B171" s="186"/>
      <c r="C171" s="187" t="s">
        <v>297</v>
      </c>
      <c r="D171" s="187" t="s">
        <v>150</v>
      </c>
      <c r="E171" s="188" t="s">
        <v>1903</v>
      </c>
      <c r="F171" s="189" t="s">
        <v>1904</v>
      </c>
      <c r="G171" s="190" t="s">
        <v>153</v>
      </c>
      <c r="H171" s="191">
        <v>1</v>
      </c>
      <c r="I171" s="192"/>
      <c r="J171" s="193">
        <f>ROUND(I171*H171,2)</f>
        <v>0</v>
      </c>
      <c r="K171" s="194"/>
      <c r="L171" s="36"/>
      <c r="M171" s="195" t="s">
        <v>1</v>
      </c>
      <c r="N171" s="196" t="s">
        <v>42</v>
      </c>
      <c r="O171" s="79"/>
      <c r="P171" s="197">
        <f>O171*H171</f>
        <v>0</v>
      </c>
      <c r="Q171" s="197">
        <v>0</v>
      </c>
      <c r="R171" s="197">
        <f>Q171*H171</f>
        <v>0</v>
      </c>
      <c r="S171" s="197">
        <v>0</v>
      </c>
      <c r="T171" s="198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9" t="s">
        <v>268</v>
      </c>
      <c r="AT171" s="199" t="s">
        <v>150</v>
      </c>
      <c r="AU171" s="199" t="s">
        <v>89</v>
      </c>
      <c r="AY171" s="16" t="s">
        <v>148</v>
      </c>
      <c r="BE171" s="200">
        <f>IF(N171="základná",J171,0)</f>
        <v>0</v>
      </c>
      <c r="BF171" s="200">
        <f>IF(N171="znížená",J171,0)</f>
        <v>0</v>
      </c>
      <c r="BG171" s="200">
        <f>IF(N171="zákl. prenesená",J171,0)</f>
        <v>0</v>
      </c>
      <c r="BH171" s="200">
        <f>IF(N171="zníž. prenesená",J171,0)</f>
        <v>0</v>
      </c>
      <c r="BI171" s="200">
        <f>IF(N171="nulová",J171,0)</f>
        <v>0</v>
      </c>
      <c r="BJ171" s="16" t="s">
        <v>89</v>
      </c>
      <c r="BK171" s="200">
        <f>ROUND(I171*H171,2)</f>
        <v>0</v>
      </c>
      <c r="BL171" s="16" t="s">
        <v>268</v>
      </c>
      <c r="BM171" s="199" t="s">
        <v>1905</v>
      </c>
    </row>
    <row r="172" s="2" customFormat="1" ht="16.5" customHeight="1">
      <c r="A172" s="35"/>
      <c r="B172" s="186"/>
      <c r="C172" s="201" t="s">
        <v>230</v>
      </c>
      <c r="D172" s="201" t="s">
        <v>155</v>
      </c>
      <c r="E172" s="202" t="s">
        <v>1906</v>
      </c>
      <c r="F172" s="203" t="s">
        <v>1907</v>
      </c>
      <c r="G172" s="204" t="s">
        <v>153</v>
      </c>
      <c r="H172" s="205">
        <v>1</v>
      </c>
      <c r="I172" s="206"/>
      <c r="J172" s="207">
        <f>ROUND(I172*H172,2)</f>
        <v>0</v>
      </c>
      <c r="K172" s="208"/>
      <c r="L172" s="209"/>
      <c r="M172" s="210" t="s">
        <v>1</v>
      </c>
      <c r="N172" s="211" t="s">
        <v>42</v>
      </c>
      <c r="O172" s="79"/>
      <c r="P172" s="197">
        <f>O172*H172</f>
        <v>0</v>
      </c>
      <c r="Q172" s="197">
        <v>0.00042000000000000002</v>
      </c>
      <c r="R172" s="197">
        <f>Q172*H172</f>
        <v>0.00042000000000000002</v>
      </c>
      <c r="S172" s="197">
        <v>0</v>
      </c>
      <c r="T172" s="198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9" t="s">
        <v>384</v>
      </c>
      <c r="AT172" s="199" t="s">
        <v>155</v>
      </c>
      <c r="AU172" s="199" t="s">
        <v>89</v>
      </c>
      <c r="AY172" s="16" t="s">
        <v>148</v>
      </c>
      <c r="BE172" s="200">
        <f>IF(N172="základná",J172,0)</f>
        <v>0</v>
      </c>
      <c r="BF172" s="200">
        <f>IF(N172="znížená",J172,0)</f>
        <v>0</v>
      </c>
      <c r="BG172" s="200">
        <f>IF(N172="zákl. prenesená",J172,0)</f>
        <v>0</v>
      </c>
      <c r="BH172" s="200">
        <f>IF(N172="zníž. prenesená",J172,0)</f>
        <v>0</v>
      </c>
      <c r="BI172" s="200">
        <f>IF(N172="nulová",J172,0)</f>
        <v>0</v>
      </c>
      <c r="BJ172" s="16" t="s">
        <v>89</v>
      </c>
      <c r="BK172" s="200">
        <f>ROUND(I172*H172,2)</f>
        <v>0</v>
      </c>
      <c r="BL172" s="16" t="s">
        <v>384</v>
      </c>
      <c r="BM172" s="199" t="s">
        <v>1908</v>
      </c>
    </row>
    <row r="173" s="2" customFormat="1" ht="16.5" customHeight="1">
      <c r="A173" s="35"/>
      <c r="B173" s="186"/>
      <c r="C173" s="187" t="s">
        <v>304</v>
      </c>
      <c r="D173" s="187" t="s">
        <v>150</v>
      </c>
      <c r="E173" s="188" t="s">
        <v>1909</v>
      </c>
      <c r="F173" s="189" t="s">
        <v>1910</v>
      </c>
      <c r="G173" s="190" t="s">
        <v>153</v>
      </c>
      <c r="H173" s="191">
        <v>1</v>
      </c>
      <c r="I173" s="192"/>
      <c r="J173" s="193">
        <f>ROUND(I173*H173,2)</f>
        <v>0</v>
      </c>
      <c r="K173" s="194"/>
      <c r="L173" s="36"/>
      <c r="M173" s="195" t="s">
        <v>1</v>
      </c>
      <c r="N173" s="196" t="s">
        <v>42</v>
      </c>
      <c r="O173" s="79"/>
      <c r="P173" s="197">
        <f>O173*H173</f>
        <v>0</v>
      </c>
      <c r="Q173" s="197">
        <v>0</v>
      </c>
      <c r="R173" s="197">
        <f>Q173*H173</f>
        <v>0</v>
      </c>
      <c r="S173" s="197">
        <v>0</v>
      </c>
      <c r="T173" s="198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9" t="s">
        <v>268</v>
      </c>
      <c r="AT173" s="199" t="s">
        <v>150</v>
      </c>
      <c r="AU173" s="199" t="s">
        <v>89</v>
      </c>
      <c r="AY173" s="16" t="s">
        <v>148</v>
      </c>
      <c r="BE173" s="200">
        <f>IF(N173="základná",J173,0)</f>
        <v>0</v>
      </c>
      <c r="BF173" s="200">
        <f>IF(N173="znížená",J173,0)</f>
        <v>0</v>
      </c>
      <c r="BG173" s="200">
        <f>IF(N173="zákl. prenesená",J173,0)</f>
        <v>0</v>
      </c>
      <c r="BH173" s="200">
        <f>IF(N173="zníž. prenesená",J173,0)</f>
        <v>0</v>
      </c>
      <c r="BI173" s="200">
        <f>IF(N173="nulová",J173,0)</f>
        <v>0</v>
      </c>
      <c r="BJ173" s="16" t="s">
        <v>89</v>
      </c>
      <c r="BK173" s="200">
        <f>ROUND(I173*H173,2)</f>
        <v>0</v>
      </c>
      <c r="BL173" s="16" t="s">
        <v>268</v>
      </c>
      <c r="BM173" s="199" t="s">
        <v>1911</v>
      </c>
    </row>
    <row r="174" s="2" customFormat="1" ht="24.15" customHeight="1">
      <c r="A174" s="35"/>
      <c r="B174" s="186"/>
      <c r="C174" s="201" t="s">
        <v>233</v>
      </c>
      <c r="D174" s="201" t="s">
        <v>155</v>
      </c>
      <c r="E174" s="202" t="s">
        <v>1912</v>
      </c>
      <c r="F174" s="203" t="s">
        <v>1913</v>
      </c>
      <c r="G174" s="204" t="s">
        <v>153</v>
      </c>
      <c r="H174" s="205">
        <v>1</v>
      </c>
      <c r="I174" s="206"/>
      <c r="J174" s="207">
        <f>ROUND(I174*H174,2)</f>
        <v>0</v>
      </c>
      <c r="K174" s="208"/>
      <c r="L174" s="209"/>
      <c r="M174" s="210" t="s">
        <v>1</v>
      </c>
      <c r="N174" s="211" t="s">
        <v>42</v>
      </c>
      <c r="O174" s="79"/>
      <c r="P174" s="197">
        <f>O174*H174</f>
        <v>0</v>
      </c>
      <c r="Q174" s="197">
        <v>0.0017799999999999999</v>
      </c>
      <c r="R174" s="197">
        <f>Q174*H174</f>
        <v>0.0017799999999999999</v>
      </c>
      <c r="S174" s="197">
        <v>0</v>
      </c>
      <c r="T174" s="198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9" t="s">
        <v>384</v>
      </c>
      <c r="AT174" s="199" t="s">
        <v>155</v>
      </c>
      <c r="AU174" s="199" t="s">
        <v>89</v>
      </c>
      <c r="AY174" s="16" t="s">
        <v>148</v>
      </c>
      <c r="BE174" s="200">
        <f>IF(N174="základná",J174,0)</f>
        <v>0</v>
      </c>
      <c r="BF174" s="200">
        <f>IF(N174="znížená",J174,0)</f>
        <v>0</v>
      </c>
      <c r="BG174" s="200">
        <f>IF(N174="zákl. prenesená",J174,0)</f>
        <v>0</v>
      </c>
      <c r="BH174" s="200">
        <f>IF(N174="zníž. prenesená",J174,0)</f>
        <v>0</v>
      </c>
      <c r="BI174" s="200">
        <f>IF(N174="nulová",J174,0)</f>
        <v>0</v>
      </c>
      <c r="BJ174" s="16" t="s">
        <v>89</v>
      </c>
      <c r="BK174" s="200">
        <f>ROUND(I174*H174,2)</f>
        <v>0</v>
      </c>
      <c r="BL174" s="16" t="s">
        <v>384</v>
      </c>
      <c r="BM174" s="199" t="s">
        <v>1914</v>
      </c>
    </row>
    <row r="175" s="2" customFormat="1" ht="16.5" customHeight="1">
      <c r="A175" s="35"/>
      <c r="B175" s="186"/>
      <c r="C175" s="187" t="s">
        <v>313</v>
      </c>
      <c r="D175" s="187" t="s">
        <v>150</v>
      </c>
      <c r="E175" s="188" t="s">
        <v>1915</v>
      </c>
      <c r="F175" s="189" t="s">
        <v>1916</v>
      </c>
      <c r="G175" s="190" t="s">
        <v>153</v>
      </c>
      <c r="H175" s="191">
        <v>1</v>
      </c>
      <c r="I175" s="192"/>
      <c r="J175" s="193">
        <f>ROUND(I175*H175,2)</f>
        <v>0</v>
      </c>
      <c r="K175" s="194"/>
      <c r="L175" s="36"/>
      <c r="M175" s="195" t="s">
        <v>1</v>
      </c>
      <c r="N175" s="196" t="s">
        <v>42</v>
      </c>
      <c r="O175" s="79"/>
      <c r="P175" s="197">
        <f>O175*H175</f>
        <v>0</v>
      </c>
      <c r="Q175" s="197">
        <v>0</v>
      </c>
      <c r="R175" s="197">
        <f>Q175*H175</f>
        <v>0</v>
      </c>
      <c r="S175" s="197">
        <v>0</v>
      </c>
      <c r="T175" s="198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9" t="s">
        <v>268</v>
      </c>
      <c r="AT175" s="199" t="s">
        <v>150</v>
      </c>
      <c r="AU175" s="199" t="s">
        <v>89</v>
      </c>
      <c r="AY175" s="16" t="s">
        <v>148</v>
      </c>
      <c r="BE175" s="200">
        <f>IF(N175="základná",J175,0)</f>
        <v>0</v>
      </c>
      <c r="BF175" s="200">
        <f>IF(N175="znížená",J175,0)</f>
        <v>0</v>
      </c>
      <c r="BG175" s="200">
        <f>IF(N175="zákl. prenesená",J175,0)</f>
        <v>0</v>
      </c>
      <c r="BH175" s="200">
        <f>IF(N175="zníž. prenesená",J175,0)</f>
        <v>0</v>
      </c>
      <c r="BI175" s="200">
        <f>IF(N175="nulová",J175,0)</f>
        <v>0</v>
      </c>
      <c r="BJ175" s="16" t="s">
        <v>89</v>
      </c>
      <c r="BK175" s="200">
        <f>ROUND(I175*H175,2)</f>
        <v>0</v>
      </c>
      <c r="BL175" s="16" t="s">
        <v>268</v>
      </c>
      <c r="BM175" s="199" t="s">
        <v>1917</v>
      </c>
    </row>
    <row r="176" s="2" customFormat="1" ht="24.15" customHeight="1">
      <c r="A176" s="35"/>
      <c r="B176" s="186"/>
      <c r="C176" s="201" t="s">
        <v>237</v>
      </c>
      <c r="D176" s="201" t="s">
        <v>155</v>
      </c>
      <c r="E176" s="202" t="s">
        <v>1918</v>
      </c>
      <c r="F176" s="203" t="s">
        <v>1919</v>
      </c>
      <c r="G176" s="204" t="s">
        <v>153</v>
      </c>
      <c r="H176" s="205">
        <v>1</v>
      </c>
      <c r="I176" s="206"/>
      <c r="J176" s="207">
        <f>ROUND(I176*H176,2)</f>
        <v>0</v>
      </c>
      <c r="K176" s="208"/>
      <c r="L176" s="209"/>
      <c r="M176" s="210" t="s">
        <v>1</v>
      </c>
      <c r="N176" s="211" t="s">
        <v>42</v>
      </c>
      <c r="O176" s="79"/>
      <c r="P176" s="197">
        <f>O176*H176</f>
        <v>0</v>
      </c>
      <c r="Q176" s="197">
        <v>0.0033300000000000001</v>
      </c>
      <c r="R176" s="197">
        <f>Q176*H176</f>
        <v>0.0033300000000000001</v>
      </c>
      <c r="S176" s="197">
        <v>0</v>
      </c>
      <c r="T176" s="198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9" t="s">
        <v>384</v>
      </c>
      <c r="AT176" s="199" t="s">
        <v>155</v>
      </c>
      <c r="AU176" s="199" t="s">
        <v>89</v>
      </c>
      <c r="AY176" s="16" t="s">
        <v>148</v>
      </c>
      <c r="BE176" s="200">
        <f>IF(N176="základná",J176,0)</f>
        <v>0</v>
      </c>
      <c r="BF176" s="200">
        <f>IF(N176="znížená",J176,0)</f>
        <v>0</v>
      </c>
      <c r="BG176" s="200">
        <f>IF(N176="zákl. prenesená",J176,0)</f>
        <v>0</v>
      </c>
      <c r="BH176" s="200">
        <f>IF(N176="zníž. prenesená",J176,0)</f>
        <v>0</v>
      </c>
      <c r="BI176" s="200">
        <f>IF(N176="nulová",J176,0)</f>
        <v>0</v>
      </c>
      <c r="BJ176" s="16" t="s">
        <v>89</v>
      </c>
      <c r="BK176" s="200">
        <f>ROUND(I176*H176,2)</f>
        <v>0</v>
      </c>
      <c r="BL176" s="16" t="s">
        <v>384</v>
      </c>
      <c r="BM176" s="199" t="s">
        <v>1920</v>
      </c>
    </row>
    <row r="177" s="2" customFormat="1" ht="16.5" customHeight="1">
      <c r="A177" s="35"/>
      <c r="B177" s="186"/>
      <c r="C177" s="187" t="s">
        <v>320</v>
      </c>
      <c r="D177" s="187" t="s">
        <v>150</v>
      </c>
      <c r="E177" s="188" t="s">
        <v>1921</v>
      </c>
      <c r="F177" s="189" t="s">
        <v>1922</v>
      </c>
      <c r="G177" s="190" t="s">
        <v>153</v>
      </c>
      <c r="H177" s="191">
        <v>1</v>
      </c>
      <c r="I177" s="192"/>
      <c r="J177" s="193">
        <f>ROUND(I177*H177,2)</f>
        <v>0</v>
      </c>
      <c r="K177" s="194"/>
      <c r="L177" s="36"/>
      <c r="M177" s="195" t="s">
        <v>1</v>
      </c>
      <c r="N177" s="196" t="s">
        <v>42</v>
      </c>
      <c r="O177" s="79"/>
      <c r="P177" s="197">
        <f>O177*H177</f>
        <v>0</v>
      </c>
      <c r="Q177" s="197">
        <v>0</v>
      </c>
      <c r="R177" s="197">
        <f>Q177*H177</f>
        <v>0</v>
      </c>
      <c r="S177" s="197">
        <v>0</v>
      </c>
      <c r="T177" s="198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9" t="s">
        <v>268</v>
      </c>
      <c r="AT177" s="199" t="s">
        <v>150</v>
      </c>
      <c r="AU177" s="199" t="s">
        <v>89</v>
      </c>
      <c r="AY177" s="16" t="s">
        <v>148</v>
      </c>
      <c r="BE177" s="200">
        <f>IF(N177="základná",J177,0)</f>
        <v>0</v>
      </c>
      <c r="BF177" s="200">
        <f>IF(N177="znížená",J177,0)</f>
        <v>0</v>
      </c>
      <c r="BG177" s="200">
        <f>IF(N177="zákl. prenesená",J177,0)</f>
        <v>0</v>
      </c>
      <c r="BH177" s="200">
        <f>IF(N177="zníž. prenesená",J177,0)</f>
        <v>0</v>
      </c>
      <c r="BI177" s="200">
        <f>IF(N177="nulová",J177,0)</f>
        <v>0</v>
      </c>
      <c r="BJ177" s="16" t="s">
        <v>89</v>
      </c>
      <c r="BK177" s="200">
        <f>ROUND(I177*H177,2)</f>
        <v>0</v>
      </c>
      <c r="BL177" s="16" t="s">
        <v>268</v>
      </c>
      <c r="BM177" s="199" t="s">
        <v>1923</v>
      </c>
    </row>
    <row r="178" s="2" customFormat="1" ht="21.75" customHeight="1">
      <c r="A178" s="35"/>
      <c r="B178" s="186"/>
      <c r="C178" s="201" t="s">
        <v>240</v>
      </c>
      <c r="D178" s="201" t="s">
        <v>155</v>
      </c>
      <c r="E178" s="202" t="s">
        <v>1924</v>
      </c>
      <c r="F178" s="203" t="s">
        <v>1925</v>
      </c>
      <c r="G178" s="204" t="s">
        <v>153</v>
      </c>
      <c r="H178" s="205">
        <v>1</v>
      </c>
      <c r="I178" s="206"/>
      <c r="J178" s="207">
        <f>ROUND(I178*H178,2)</f>
        <v>0</v>
      </c>
      <c r="K178" s="208"/>
      <c r="L178" s="209"/>
      <c r="M178" s="210" t="s">
        <v>1</v>
      </c>
      <c r="N178" s="211" t="s">
        <v>42</v>
      </c>
      <c r="O178" s="79"/>
      <c r="P178" s="197">
        <f>O178*H178</f>
        <v>0</v>
      </c>
      <c r="Q178" s="197">
        <v>0.0080000000000000002</v>
      </c>
      <c r="R178" s="197">
        <f>Q178*H178</f>
        <v>0.0080000000000000002</v>
      </c>
      <c r="S178" s="197">
        <v>0</v>
      </c>
      <c r="T178" s="198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9" t="s">
        <v>384</v>
      </c>
      <c r="AT178" s="199" t="s">
        <v>155</v>
      </c>
      <c r="AU178" s="199" t="s">
        <v>89</v>
      </c>
      <c r="AY178" s="16" t="s">
        <v>148</v>
      </c>
      <c r="BE178" s="200">
        <f>IF(N178="základná",J178,0)</f>
        <v>0</v>
      </c>
      <c r="BF178" s="200">
        <f>IF(N178="znížená",J178,0)</f>
        <v>0</v>
      </c>
      <c r="BG178" s="200">
        <f>IF(N178="zákl. prenesená",J178,0)</f>
        <v>0</v>
      </c>
      <c r="BH178" s="200">
        <f>IF(N178="zníž. prenesená",J178,0)</f>
        <v>0</v>
      </c>
      <c r="BI178" s="200">
        <f>IF(N178="nulová",J178,0)</f>
        <v>0</v>
      </c>
      <c r="BJ178" s="16" t="s">
        <v>89</v>
      </c>
      <c r="BK178" s="200">
        <f>ROUND(I178*H178,2)</f>
        <v>0</v>
      </c>
      <c r="BL178" s="16" t="s">
        <v>384</v>
      </c>
      <c r="BM178" s="199" t="s">
        <v>1926</v>
      </c>
    </row>
    <row r="179" s="2" customFormat="1" ht="16.5" customHeight="1">
      <c r="A179" s="35"/>
      <c r="B179" s="186"/>
      <c r="C179" s="187" t="s">
        <v>327</v>
      </c>
      <c r="D179" s="187" t="s">
        <v>150</v>
      </c>
      <c r="E179" s="188" t="s">
        <v>75</v>
      </c>
      <c r="F179" s="189" t="s">
        <v>1747</v>
      </c>
      <c r="G179" s="190" t="s">
        <v>223</v>
      </c>
      <c r="H179" s="212"/>
      <c r="I179" s="192"/>
      <c r="J179" s="193">
        <f>ROUND(I179*H179,2)</f>
        <v>0</v>
      </c>
      <c r="K179" s="194"/>
      <c r="L179" s="36"/>
      <c r="M179" s="195" t="s">
        <v>1</v>
      </c>
      <c r="N179" s="196" t="s">
        <v>42</v>
      </c>
      <c r="O179" s="79"/>
      <c r="P179" s="197">
        <f>O179*H179</f>
        <v>0</v>
      </c>
      <c r="Q179" s="197">
        <v>0</v>
      </c>
      <c r="R179" s="197">
        <f>Q179*H179</f>
        <v>0</v>
      </c>
      <c r="S179" s="197">
        <v>0</v>
      </c>
      <c r="T179" s="198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9" t="s">
        <v>268</v>
      </c>
      <c r="AT179" s="199" t="s">
        <v>150</v>
      </c>
      <c r="AU179" s="199" t="s">
        <v>89</v>
      </c>
      <c r="AY179" s="16" t="s">
        <v>148</v>
      </c>
      <c r="BE179" s="200">
        <f>IF(N179="základná",J179,0)</f>
        <v>0</v>
      </c>
      <c r="BF179" s="200">
        <f>IF(N179="znížená",J179,0)</f>
        <v>0</v>
      </c>
      <c r="BG179" s="200">
        <f>IF(N179="zákl. prenesená",J179,0)</f>
        <v>0</v>
      </c>
      <c r="BH179" s="200">
        <f>IF(N179="zníž. prenesená",J179,0)</f>
        <v>0</v>
      </c>
      <c r="BI179" s="200">
        <f>IF(N179="nulová",J179,0)</f>
        <v>0</v>
      </c>
      <c r="BJ179" s="16" t="s">
        <v>89</v>
      </c>
      <c r="BK179" s="200">
        <f>ROUND(I179*H179,2)</f>
        <v>0</v>
      </c>
      <c r="BL179" s="16" t="s">
        <v>268</v>
      </c>
      <c r="BM179" s="199" t="s">
        <v>1927</v>
      </c>
    </row>
    <row r="180" s="2" customFormat="1" ht="16.5" customHeight="1">
      <c r="A180" s="35"/>
      <c r="B180" s="186"/>
      <c r="C180" s="187" t="s">
        <v>244</v>
      </c>
      <c r="D180" s="187" t="s">
        <v>150</v>
      </c>
      <c r="E180" s="188" t="s">
        <v>1315</v>
      </c>
      <c r="F180" s="189" t="s">
        <v>1316</v>
      </c>
      <c r="G180" s="190" t="s">
        <v>223</v>
      </c>
      <c r="H180" s="212"/>
      <c r="I180" s="192"/>
      <c r="J180" s="193">
        <f>ROUND(I180*H180,2)</f>
        <v>0</v>
      </c>
      <c r="K180" s="194"/>
      <c r="L180" s="36"/>
      <c r="M180" s="195" t="s">
        <v>1</v>
      </c>
      <c r="N180" s="196" t="s">
        <v>42</v>
      </c>
      <c r="O180" s="79"/>
      <c r="P180" s="197">
        <f>O180*H180</f>
        <v>0</v>
      </c>
      <c r="Q180" s="197">
        <v>0</v>
      </c>
      <c r="R180" s="197">
        <f>Q180*H180</f>
        <v>0</v>
      </c>
      <c r="S180" s="197">
        <v>0</v>
      </c>
      <c r="T180" s="198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9" t="s">
        <v>268</v>
      </c>
      <c r="AT180" s="199" t="s">
        <v>150</v>
      </c>
      <c r="AU180" s="199" t="s">
        <v>89</v>
      </c>
      <c r="AY180" s="16" t="s">
        <v>148</v>
      </c>
      <c r="BE180" s="200">
        <f>IF(N180="základná",J180,0)</f>
        <v>0</v>
      </c>
      <c r="BF180" s="200">
        <f>IF(N180="znížená",J180,0)</f>
        <v>0</v>
      </c>
      <c r="BG180" s="200">
        <f>IF(N180="zákl. prenesená",J180,0)</f>
        <v>0</v>
      </c>
      <c r="BH180" s="200">
        <f>IF(N180="zníž. prenesená",J180,0)</f>
        <v>0</v>
      </c>
      <c r="BI180" s="200">
        <f>IF(N180="nulová",J180,0)</f>
        <v>0</v>
      </c>
      <c r="BJ180" s="16" t="s">
        <v>89</v>
      </c>
      <c r="BK180" s="200">
        <f>ROUND(I180*H180,2)</f>
        <v>0</v>
      </c>
      <c r="BL180" s="16" t="s">
        <v>268</v>
      </c>
      <c r="BM180" s="199" t="s">
        <v>1928</v>
      </c>
    </row>
    <row r="181" s="2" customFormat="1" ht="16.5" customHeight="1">
      <c r="A181" s="35"/>
      <c r="B181" s="186"/>
      <c r="C181" s="187" t="s">
        <v>334</v>
      </c>
      <c r="D181" s="187" t="s">
        <v>150</v>
      </c>
      <c r="E181" s="188" t="s">
        <v>1318</v>
      </c>
      <c r="F181" s="189" t="s">
        <v>1319</v>
      </c>
      <c r="G181" s="190" t="s">
        <v>223</v>
      </c>
      <c r="H181" s="212"/>
      <c r="I181" s="192"/>
      <c r="J181" s="193">
        <f>ROUND(I181*H181,2)</f>
        <v>0</v>
      </c>
      <c r="K181" s="194"/>
      <c r="L181" s="36"/>
      <c r="M181" s="195" t="s">
        <v>1</v>
      </c>
      <c r="N181" s="196" t="s">
        <v>42</v>
      </c>
      <c r="O181" s="79"/>
      <c r="P181" s="197">
        <f>O181*H181</f>
        <v>0</v>
      </c>
      <c r="Q181" s="197">
        <v>0</v>
      </c>
      <c r="R181" s="197">
        <f>Q181*H181</f>
        <v>0</v>
      </c>
      <c r="S181" s="197">
        <v>0</v>
      </c>
      <c r="T181" s="198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9" t="s">
        <v>384</v>
      </c>
      <c r="AT181" s="199" t="s">
        <v>150</v>
      </c>
      <c r="AU181" s="199" t="s">
        <v>89</v>
      </c>
      <c r="AY181" s="16" t="s">
        <v>148</v>
      </c>
      <c r="BE181" s="200">
        <f>IF(N181="základná",J181,0)</f>
        <v>0</v>
      </c>
      <c r="BF181" s="200">
        <f>IF(N181="znížená",J181,0)</f>
        <v>0</v>
      </c>
      <c r="BG181" s="200">
        <f>IF(N181="zákl. prenesená",J181,0)</f>
        <v>0</v>
      </c>
      <c r="BH181" s="200">
        <f>IF(N181="zníž. prenesená",J181,0)</f>
        <v>0</v>
      </c>
      <c r="BI181" s="200">
        <f>IF(N181="nulová",J181,0)</f>
        <v>0</v>
      </c>
      <c r="BJ181" s="16" t="s">
        <v>89</v>
      </c>
      <c r="BK181" s="200">
        <f>ROUND(I181*H181,2)</f>
        <v>0</v>
      </c>
      <c r="BL181" s="16" t="s">
        <v>384</v>
      </c>
      <c r="BM181" s="199" t="s">
        <v>1929</v>
      </c>
    </row>
    <row r="182" s="2" customFormat="1" ht="16.5" customHeight="1">
      <c r="A182" s="35"/>
      <c r="B182" s="186"/>
      <c r="C182" s="187" t="s">
        <v>247</v>
      </c>
      <c r="D182" s="187" t="s">
        <v>150</v>
      </c>
      <c r="E182" s="188" t="s">
        <v>1321</v>
      </c>
      <c r="F182" s="189" t="s">
        <v>1322</v>
      </c>
      <c r="G182" s="190" t="s">
        <v>223</v>
      </c>
      <c r="H182" s="212"/>
      <c r="I182" s="192"/>
      <c r="J182" s="193">
        <f>ROUND(I182*H182,2)</f>
        <v>0</v>
      </c>
      <c r="K182" s="194"/>
      <c r="L182" s="36"/>
      <c r="M182" s="195" t="s">
        <v>1</v>
      </c>
      <c r="N182" s="196" t="s">
        <v>42</v>
      </c>
      <c r="O182" s="79"/>
      <c r="P182" s="197">
        <f>O182*H182</f>
        <v>0</v>
      </c>
      <c r="Q182" s="197">
        <v>0</v>
      </c>
      <c r="R182" s="197">
        <f>Q182*H182</f>
        <v>0</v>
      </c>
      <c r="S182" s="197">
        <v>0</v>
      </c>
      <c r="T182" s="198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9" t="s">
        <v>268</v>
      </c>
      <c r="AT182" s="199" t="s">
        <v>150</v>
      </c>
      <c r="AU182" s="199" t="s">
        <v>89</v>
      </c>
      <c r="AY182" s="16" t="s">
        <v>148</v>
      </c>
      <c r="BE182" s="200">
        <f>IF(N182="základná",J182,0)</f>
        <v>0</v>
      </c>
      <c r="BF182" s="200">
        <f>IF(N182="znížená",J182,0)</f>
        <v>0</v>
      </c>
      <c r="BG182" s="200">
        <f>IF(N182="zákl. prenesená",J182,0)</f>
        <v>0</v>
      </c>
      <c r="BH182" s="200">
        <f>IF(N182="zníž. prenesená",J182,0)</f>
        <v>0</v>
      </c>
      <c r="BI182" s="200">
        <f>IF(N182="nulová",J182,0)</f>
        <v>0</v>
      </c>
      <c r="BJ182" s="16" t="s">
        <v>89</v>
      </c>
      <c r="BK182" s="200">
        <f>ROUND(I182*H182,2)</f>
        <v>0</v>
      </c>
      <c r="BL182" s="16" t="s">
        <v>268</v>
      </c>
      <c r="BM182" s="199" t="s">
        <v>1930</v>
      </c>
    </row>
    <row r="183" s="12" customFormat="1" ht="22.8" customHeight="1">
      <c r="A183" s="12"/>
      <c r="B183" s="173"/>
      <c r="C183" s="12"/>
      <c r="D183" s="174" t="s">
        <v>75</v>
      </c>
      <c r="E183" s="184" t="s">
        <v>1324</v>
      </c>
      <c r="F183" s="184" t="s">
        <v>1325</v>
      </c>
      <c r="G183" s="12"/>
      <c r="H183" s="12"/>
      <c r="I183" s="176"/>
      <c r="J183" s="185">
        <f>BK183</f>
        <v>0</v>
      </c>
      <c r="K183" s="12"/>
      <c r="L183" s="173"/>
      <c r="M183" s="178"/>
      <c r="N183" s="179"/>
      <c r="O183" s="179"/>
      <c r="P183" s="180">
        <f>SUM(P184:P188)</f>
        <v>0</v>
      </c>
      <c r="Q183" s="179"/>
      <c r="R183" s="180">
        <f>SUM(R184:R188)</f>
        <v>0</v>
      </c>
      <c r="S183" s="179"/>
      <c r="T183" s="181">
        <f>SUM(T184:T188)</f>
        <v>0</v>
      </c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R183" s="174" t="s">
        <v>102</v>
      </c>
      <c r="AT183" s="182" t="s">
        <v>75</v>
      </c>
      <c r="AU183" s="182" t="s">
        <v>83</v>
      </c>
      <c r="AY183" s="174" t="s">
        <v>148</v>
      </c>
      <c r="BK183" s="183">
        <f>SUM(BK184:BK188)</f>
        <v>0</v>
      </c>
    </row>
    <row r="184" s="2" customFormat="1" ht="24.15" customHeight="1">
      <c r="A184" s="35"/>
      <c r="B184" s="186"/>
      <c r="C184" s="187" t="s">
        <v>341</v>
      </c>
      <c r="D184" s="187" t="s">
        <v>150</v>
      </c>
      <c r="E184" s="188" t="s">
        <v>1931</v>
      </c>
      <c r="F184" s="189" t="s">
        <v>1932</v>
      </c>
      <c r="G184" s="190" t="s">
        <v>165</v>
      </c>
      <c r="H184" s="191">
        <v>40</v>
      </c>
      <c r="I184" s="192"/>
      <c r="J184" s="193">
        <f>ROUND(I184*H184,2)</f>
        <v>0</v>
      </c>
      <c r="K184" s="194"/>
      <c r="L184" s="36"/>
      <c r="M184" s="195" t="s">
        <v>1</v>
      </c>
      <c r="N184" s="196" t="s">
        <v>42</v>
      </c>
      <c r="O184" s="79"/>
      <c r="P184" s="197">
        <f>O184*H184</f>
        <v>0</v>
      </c>
      <c r="Q184" s="197">
        <v>0</v>
      </c>
      <c r="R184" s="197">
        <f>Q184*H184</f>
        <v>0</v>
      </c>
      <c r="S184" s="197">
        <v>0</v>
      </c>
      <c r="T184" s="198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9" t="s">
        <v>268</v>
      </c>
      <c r="AT184" s="199" t="s">
        <v>150</v>
      </c>
      <c r="AU184" s="199" t="s">
        <v>89</v>
      </c>
      <c r="AY184" s="16" t="s">
        <v>148</v>
      </c>
      <c r="BE184" s="200">
        <f>IF(N184="základná",J184,0)</f>
        <v>0</v>
      </c>
      <c r="BF184" s="200">
        <f>IF(N184="znížená",J184,0)</f>
        <v>0</v>
      </c>
      <c r="BG184" s="200">
        <f>IF(N184="zákl. prenesená",J184,0)</f>
        <v>0</v>
      </c>
      <c r="BH184" s="200">
        <f>IF(N184="zníž. prenesená",J184,0)</f>
        <v>0</v>
      </c>
      <c r="BI184" s="200">
        <f>IF(N184="nulová",J184,0)</f>
        <v>0</v>
      </c>
      <c r="BJ184" s="16" t="s">
        <v>89</v>
      </c>
      <c r="BK184" s="200">
        <f>ROUND(I184*H184,2)</f>
        <v>0</v>
      </c>
      <c r="BL184" s="16" t="s">
        <v>268</v>
      </c>
      <c r="BM184" s="199" t="s">
        <v>1933</v>
      </c>
    </row>
    <row r="185" s="2" customFormat="1" ht="24.15" customHeight="1">
      <c r="A185" s="35"/>
      <c r="B185" s="186"/>
      <c r="C185" s="187" t="s">
        <v>251</v>
      </c>
      <c r="D185" s="187" t="s">
        <v>150</v>
      </c>
      <c r="E185" s="188" t="s">
        <v>1934</v>
      </c>
      <c r="F185" s="189" t="s">
        <v>1330</v>
      </c>
      <c r="G185" s="190" t="s">
        <v>1331</v>
      </c>
      <c r="H185" s="191">
        <v>8.4000000000000004</v>
      </c>
      <c r="I185" s="192"/>
      <c r="J185" s="193">
        <f>ROUND(I185*H185,2)</f>
        <v>0</v>
      </c>
      <c r="K185" s="194"/>
      <c r="L185" s="36"/>
      <c r="M185" s="195" t="s">
        <v>1</v>
      </c>
      <c r="N185" s="196" t="s">
        <v>42</v>
      </c>
      <c r="O185" s="79"/>
      <c r="P185" s="197">
        <f>O185*H185</f>
        <v>0</v>
      </c>
      <c r="Q185" s="197">
        <v>0</v>
      </c>
      <c r="R185" s="197">
        <f>Q185*H185</f>
        <v>0</v>
      </c>
      <c r="S185" s="197">
        <v>0</v>
      </c>
      <c r="T185" s="198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9" t="s">
        <v>268</v>
      </c>
      <c r="AT185" s="199" t="s">
        <v>150</v>
      </c>
      <c r="AU185" s="199" t="s">
        <v>89</v>
      </c>
      <c r="AY185" s="16" t="s">
        <v>148</v>
      </c>
      <c r="BE185" s="200">
        <f>IF(N185="základná",J185,0)</f>
        <v>0</v>
      </c>
      <c r="BF185" s="200">
        <f>IF(N185="znížená",J185,0)</f>
        <v>0</v>
      </c>
      <c r="BG185" s="200">
        <f>IF(N185="zákl. prenesená",J185,0)</f>
        <v>0</v>
      </c>
      <c r="BH185" s="200">
        <f>IF(N185="zníž. prenesená",J185,0)</f>
        <v>0</v>
      </c>
      <c r="BI185" s="200">
        <f>IF(N185="nulová",J185,0)</f>
        <v>0</v>
      </c>
      <c r="BJ185" s="16" t="s">
        <v>89</v>
      </c>
      <c r="BK185" s="200">
        <f>ROUND(I185*H185,2)</f>
        <v>0</v>
      </c>
      <c r="BL185" s="16" t="s">
        <v>268</v>
      </c>
      <c r="BM185" s="199" t="s">
        <v>1935</v>
      </c>
    </row>
    <row r="186" s="2" customFormat="1" ht="33" customHeight="1">
      <c r="A186" s="35"/>
      <c r="B186" s="186"/>
      <c r="C186" s="187" t="s">
        <v>348</v>
      </c>
      <c r="D186" s="187" t="s">
        <v>150</v>
      </c>
      <c r="E186" s="188" t="s">
        <v>1936</v>
      </c>
      <c r="F186" s="189" t="s">
        <v>1937</v>
      </c>
      <c r="G186" s="190" t="s">
        <v>165</v>
      </c>
      <c r="H186" s="191">
        <v>40</v>
      </c>
      <c r="I186" s="192"/>
      <c r="J186" s="193">
        <f>ROUND(I186*H186,2)</f>
        <v>0</v>
      </c>
      <c r="K186" s="194"/>
      <c r="L186" s="36"/>
      <c r="M186" s="195" t="s">
        <v>1</v>
      </c>
      <c r="N186" s="196" t="s">
        <v>42</v>
      </c>
      <c r="O186" s="79"/>
      <c r="P186" s="197">
        <f>O186*H186</f>
        <v>0</v>
      </c>
      <c r="Q186" s="197">
        <v>0</v>
      </c>
      <c r="R186" s="197">
        <f>Q186*H186</f>
        <v>0</v>
      </c>
      <c r="S186" s="197">
        <v>0</v>
      </c>
      <c r="T186" s="198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9" t="s">
        <v>268</v>
      </c>
      <c r="AT186" s="199" t="s">
        <v>150</v>
      </c>
      <c r="AU186" s="199" t="s">
        <v>89</v>
      </c>
      <c r="AY186" s="16" t="s">
        <v>148</v>
      </c>
      <c r="BE186" s="200">
        <f>IF(N186="základná",J186,0)</f>
        <v>0</v>
      </c>
      <c r="BF186" s="200">
        <f>IF(N186="znížená",J186,0)</f>
        <v>0</v>
      </c>
      <c r="BG186" s="200">
        <f>IF(N186="zákl. prenesená",J186,0)</f>
        <v>0</v>
      </c>
      <c r="BH186" s="200">
        <f>IF(N186="zníž. prenesená",J186,0)</f>
        <v>0</v>
      </c>
      <c r="BI186" s="200">
        <f>IF(N186="nulová",J186,0)</f>
        <v>0</v>
      </c>
      <c r="BJ186" s="16" t="s">
        <v>89</v>
      </c>
      <c r="BK186" s="200">
        <f>ROUND(I186*H186,2)</f>
        <v>0</v>
      </c>
      <c r="BL186" s="16" t="s">
        <v>268</v>
      </c>
      <c r="BM186" s="199" t="s">
        <v>1938</v>
      </c>
    </row>
    <row r="187" s="2" customFormat="1" ht="33" customHeight="1">
      <c r="A187" s="35"/>
      <c r="B187" s="186"/>
      <c r="C187" s="187" t="s">
        <v>254</v>
      </c>
      <c r="D187" s="187" t="s">
        <v>150</v>
      </c>
      <c r="E187" s="188" t="s">
        <v>1352</v>
      </c>
      <c r="F187" s="189" t="s">
        <v>1353</v>
      </c>
      <c r="G187" s="190" t="s">
        <v>1354</v>
      </c>
      <c r="H187" s="191">
        <v>40</v>
      </c>
      <c r="I187" s="192"/>
      <c r="J187" s="193">
        <f>ROUND(I187*H187,2)</f>
        <v>0</v>
      </c>
      <c r="K187" s="194"/>
      <c r="L187" s="36"/>
      <c r="M187" s="195" t="s">
        <v>1</v>
      </c>
      <c r="N187" s="196" t="s">
        <v>42</v>
      </c>
      <c r="O187" s="79"/>
      <c r="P187" s="197">
        <f>O187*H187</f>
        <v>0</v>
      </c>
      <c r="Q187" s="197">
        <v>0</v>
      </c>
      <c r="R187" s="197">
        <f>Q187*H187</f>
        <v>0</v>
      </c>
      <c r="S187" s="197">
        <v>0</v>
      </c>
      <c r="T187" s="198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9" t="s">
        <v>268</v>
      </c>
      <c r="AT187" s="199" t="s">
        <v>150</v>
      </c>
      <c r="AU187" s="199" t="s">
        <v>89</v>
      </c>
      <c r="AY187" s="16" t="s">
        <v>148</v>
      </c>
      <c r="BE187" s="200">
        <f>IF(N187="základná",J187,0)</f>
        <v>0</v>
      </c>
      <c r="BF187" s="200">
        <f>IF(N187="znížená",J187,0)</f>
        <v>0</v>
      </c>
      <c r="BG187" s="200">
        <f>IF(N187="zákl. prenesená",J187,0)</f>
        <v>0</v>
      </c>
      <c r="BH187" s="200">
        <f>IF(N187="zníž. prenesená",J187,0)</f>
        <v>0</v>
      </c>
      <c r="BI187" s="200">
        <f>IF(N187="nulová",J187,0)</f>
        <v>0</v>
      </c>
      <c r="BJ187" s="16" t="s">
        <v>89</v>
      </c>
      <c r="BK187" s="200">
        <f>ROUND(I187*H187,2)</f>
        <v>0</v>
      </c>
      <c r="BL187" s="16" t="s">
        <v>268</v>
      </c>
      <c r="BM187" s="199" t="s">
        <v>1939</v>
      </c>
    </row>
    <row r="188" s="2" customFormat="1" ht="16.5" customHeight="1">
      <c r="A188" s="35"/>
      <c r="B188" s="186"/>
      <c r="C188" s="187" t="s">
        <v>355</v>
      </c>
      <c r="D188" s="187" t="s">
        <v>150</v>
      </c>
      <c r="E188" s="188" t="s">
        <v>1321</v>
      </c>
      <c r="F188" s="189" t="s">
        <v>1322</v>
      </c>
      <c r="G188" s="190" t="s">
        <v>223</v>
      </c>
      <c r="H188" s="212"/>
      <c r="I188" s="192"/>
      <c r="J188" s="193">
        <f>ROUND(I188*H188,2)</f>
        <v>0</v>
      </c>
      <c r="K188" s="194"/>
      <c r="L188" s="36"/>
      <c r="M188" s="195" t="s">
        <v>1</v>
      </c>
      <c r="N188" s="196" t="s">
        <v>42</v>
      </c>
      <c r="O188" s="79"/>
      <c r="P188" s="197">
        <f>O188*H188</f>
        <v>0</v>
      </c>
      <c r="Q188" s="197">
        <v>0</v>
      </c>
      <c r="R188" s="197">
        <f>Q188*H188</f>
        <v>0</v>
      </c>
      <c r="S188" s="197">
        <v>0</v>
      </c>
      <c r="T188" s="198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99" t="s">
        <v>268</v>
      </c>
      <c r="AT188" s="199" t="s">
        <v>150</v>
      </c>
      <c r="AU188" s="199" t="s">
        <v>89</v>
      </c>
      <c r="AY188" s="16" t="s">
        <v>148</v>
      </c>
      <c r="BE188" s="200">
        <f>IF(N188="základná",J188,0)</f>
        <v>0</v>
      </c>
      <c r="BF188" s="200">
        <f>IF(N188="znížená",J188,0)</f>
        <v>0</v>
      </c>
      <c r="BG188" s="200">
        <f>IF(N188="zákl. prenesená",J188,0)</f>
        <v>0</v>
      </c>
      <c r="BH188" s="200">
        <f>IF(N188="zníž. prenesená",J188,0)</f>
        <v>0</v>
      </c>
      <c r="BI188" s="200">
        <f>IF(N188="nulová",J188,0)</f>
        <v>0</v>
      </c>
      <c r="BJ188" s="16" t="s">
        <v>89</v>
      </c>
      <c r="BK188" s="200">
        <f>ROUND(I188*H188,2)</f>
        <v>0</v>
      </c>
      <c r="BL188" s="16" t="s">
        <v>268</v>
      </c>
      <c r="BM188" s="199" t="s">
        <v>1940</v>
      </c>
    </row>
    <row r="189" s="12" customFormat="1" ht="25.92" customHeight="1">
      <c r="A189" s="12"/>
      <c r="B189" s="173"/>
      <c r="C189" s="12"/>
      <c r="D189" s="174" t="s">
        <v>75</v>
      </c>
      <c r="E189" s="175" t="s">
        <v>1159</v>
      </c>
      <c r="F189" s="175" t="s">
        <v>1160</v>
      </c>
      <c r="G189" s="12"/>
      <c r="H189" s="12"/>
      <c r="I189" s="176"/>
      <c r="J189" s="177">
        <f>BK189</f>
        <v>0</v>
      </c>
      <c r="K189" s="12"/>
      <c r="L189" s="173"/>
      <c r="M189" s="178"/>
      <c r="N189" s="179"/>
      <c r="O189" s="179"/>
      <c r="P189" s="180">
        <f>SUM(P190:P192)</f>
        <v>0</v>
      </c>
      <c r="Q189" s="179"/>
      <c r="R189" s="180">
        <f>SUM(R190:R192)</f>
        <v>0</v>
      </c>
      <c r="S189" s="179"/>
      <c r="T189" s="181">
        <f>SUM(T190:T192)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74" t="s">
        <v>154</v>
      </c>
      <c r="AT189" s="182" t="s">
        <v>75</v>
      </c>
      <c r="AU189" s="182" t="s">
        <v>76</v>
      </c>
      <c r="AY189" s="174" t="s">
        <v>148</v>
      </c>
      <c r="BK189" s="183">
        <f>SUM(BK190:BK192)</f>
        <v>0</v>
      </c>
    </row>
    <row r="190" s="2" customFormat="1" ht="16.5" customHeight="1">
      <c r="A190" s="35"/>
      <c r="B190" s="186"/>
      <c r="C190" s="187" t="s">
        <v>258</v>
      </c>
      <c r="D190" s="187" t="s">
        <v>150</v>
      </c>
      <c r="E190" s="188" t="s">
        <v>1357</v>
      </c>
      <c r="F190" s="189" t="s">
        <v>1941</v>
      </c>
      <c r="G190" s="190" t="s">
        <v>153</v>
      </c>
      <c r="H190" s="191">
        <v>1</v>
      </c>
      <c r="I190" s="192"/>
      <c r="J190" s="193">
        <f>ROUND(I190*H190,2)</f>
        <v>0</v>
      </c>
      <c r="K190" s="194"/>
      <c r="L190" s="36"/>
      <c r="M190" s="195" t="s">
        <v>1</v>
      </c>
      <c r="N190" s="196" t="s">
        <v>42</v>
      </c>
      <c r="O190" s="79"/>
      <c r="P190" s="197">
        <f>O190*H190</f>
        <v>0</v>
      </c>
      <c r="Q190" s="197">
        <v>0</v>
      </c>
      <c r="R190" s="197">
        <f>Q190*H190</f>
        <v>0</v>
      </c>
      <c r="S190" s="197">
        <v>0</v>
      </c>
      <c r="T190" s="198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9" t="s">
        <v>1359</v>
      </c>
      <c r="AT190" s="199" t="s">
        <v>150</v>
      </c>
      <c r="AU190" s="199" t="s">
        <v>83</v>
      </c>
      <c r="AY190" s="16" t="s">
        <v>148</v>
      </c>
      <c r="BE190" s="200">
        <f>IF(N190="základná",J190,0)</f>
        <v>0</v>
      </c>
      <c r="BF190" s="200">
        <f>IF(N190="znížená",J190,0)</f>
        <v>0</v>
      </c>
      <c r="BG190" s="200">
        <f>IF(N190="zákl. prenesená",J190,0)</f>
        <v>0</v>
      </c>
      <c r="BH190" s="200">
        <f>IF(N190="zníž. prenesená",J190,0)</f>
        <v>0</v>
      </c>
      <c r="BI190" s="200">
        <f>IF(N190="nulová",J190,0)</f>
        <v>0</v>
      </c>
      <c r="BJ190" s="16" t="s">
        <v>89</v>
      </c>
      <c r="BK190" s="200">
        <f>ROUND(I190*H190,2)</f>
        <v>0</v>
      </c>
      <c r="BL190" s="16" t="s">
        <v>1359</v>
      </c>
      <c r="BM190" s="199" t="s">
        <v>1942</v>
      </c>
    </row>
    <row r="191" s="2" customFormat="1" ht="16.5" customHeight="1">
      <c r="A191" s="35"/>
      <c r="B191" s="186"/>
      <c r="C191" s="187" t="s">
        <v>362</v>
      </c>
      <c r="D191" s="187" t="s">
        <v>150</v>
      </c>
      <c r="E191" s="188" t="s">
        <v>1364</v>
      </c>
      <c r="F191" s="189" t="s">
        <v>1365</v>
      </c>
      <c r="G191" s="190" t="s">
        <v>153</v>
      </c>
      <c r="H191" s="191">
        <v>1</v>
      </c>
      <c r="I191" s="192"/>
      <c r="J191" s="193">
        <f>ROUND(I191*H191,2)</f>
        <v>0</v>
      </c>
      <c r="K191" s="194"/>
      <c r="L191" s="36"/>
      <c r="M191" s="195" t="s">
        <v>1</v>
      </c>
      <c r="N191" s="196" t="s">
        <v>42</v>
      </c>
      <c r="O191" s="79"/>
      <c r="P191" s="197">
        <f>O191*H191</f>
        <v>0</v>
      </c>
      <c r="Q191" s="197">
        <v>0</v>
      </c>
      <c r="R191" s="197">
        <f>Q191*H191</f>
        <v>0</v>
      </c>
      <c r="S191" s="197">
        <v>0</v>
      </c>
      <c r="T191" s="198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9" t="s">
        <v>1359</v>
      </c>
      <c r="AT191" s="199" t="s">
        <v>150</v>
      </c>
      <c r="AU191" s="199" t="s">
        <v>83</v>
      </c>
      <c r="AY191" s="16" t="s">
        <v>148</v>
      </c>
      <c r="BE191" s="200">
        <f>IF(N191="základná",J191,0)</f>
        <v>0</v>
      </c>
      <c r="BF191" s="200">
        <f>IF(N191="znížená",J191,0)</f>
        <v>0</v>
      </c>
      <c r="BG191" s="200">
        <f>IF(N191="zákl. prenesená",J191,0)</f>
        <v>0</v>
      </c>
      <c r="BH191" s="200">
        <f>IF(N191="zníž. prenesená",J191,0)</f>
        <v>0</v>
      </c>
      <c r="BI191" s="200">
        <f>IF(N191="nulová",J191,0)</f>
        <v>0</v>
      </c>
      <c r="BJ191" s="16" t="s">
        <v>89</v>
      </c>
      <c r="BK191" s="200">
        <f>ROUND(I191*H191,2)</f>
        <v>0</v>
      </c>
      <c r="BL191" s="16" t="s">
        <v>1359</v>
      </c>
      <c r="BM191" s="199" t="s">
        <v>1943</v>
      </c>
    </row>
    <row r="192" s="2" customFormat="1" ht="16.5" customHeight="1">
      <c r="A192" s="35"/>
      <c r="B192" s="186"/>
      <c r="C192" s="187" t="s">
        <v>261</v>
      </c>
      <c r="D192" s="187" t="s">
        <v>150</v>
      </c>
      <c r="E192" s="188" t="s">
        <v>1944</v>
      </c>
      <c r="F192" s="189" t="s">
        <v>1945</v>
      </c>
      <c r="G192" s="190" t="s">
        <v>1164</v>
      </c>
      <c r="H192" s="191">
        <v>34</v>
      </c>
      <c r="I192" s="192"/>
      <c r="J192" s="193">
        <f>ROUND(I192*H192,2)</f>
        <v>0</v>
      </c>
      <c r="K192" s="194"/>
      <c r="L192" s="36"/>
      <c r="M192" s="213" t="s">
        <v>1</v>
      </c>
      <c r="N192" s="214" t="s">
        <v>42</v>
      </c>
      <c r="O192" s="215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9" t="s">
        <v>1359</v>
      </c>
      <c r="AT192" s="199" t="s">
        <v>150</v>
      </c>
      <c r="AU192" s="199" t="s">
        <v>83</v>
      </c>
      <c r="AY192" s="16" t="s">
        <v>148</v>
      </c>
      <c r="BE192" s="200">
        <f>IF(N192="základná",J192,0)</f>
        <v>0</v>
      </c>
      <c r="BF192" s="200">
        <f>IF(N192="znížená",J192,0)</f>
        <v>0</v>
      </c>
      <c r="BG192" s="200">
        <f>IF(N192="zákl. prenesená",J192,0)</f>
        <v>0</v>
      </c>
      <c r="BH192" s="200">
        <f>IF(N192="zníž. prenesená",J192,0)</f>
        <v>0</v>
      </c>
      <c r="BI192" s="200">
        <f>IF(N192="nulová",J192,0)</f>
        <v>0</v>
      </c>
      <c r="BJ192" s="16" t="s">
        <v>89</v>
      </c>
      <c r="BK192" s="200">
        <f>ROUND(I192*H192,2)</f>
        <v>0</v>
      </c>
      <c r="BL192" s="16" t="s">
        <v>1359</v>
      </c>
      <c r="BM192" s="199" t="s">
        <v>1946</v>
      </c>
    </row>
    <row r="193" s="2" customFormat="1" ht="6.96" customHeight="1">
      <c r="A193" s="35"/>
      <c r="B193" s="62"/>
      <c r="C193" s="63"/>
      <c r="D193" s="63"/>
      <c r="E193" s="63"/>
      <c r="F193" s="63"/>
      <c r="G193" s="63"/>
      <c r="H193" s="63"/>
      <c r="I193" s="63"/>
      <c r="J193" s="63"/>
      <c r="K193" s="63"/>
      <c r="L193" s="36"/>
      <c r="M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</row>
  </sheetData>
  <autoFilter ref="C127:K192"/>
  <mergeCells count="15">
    <mergeCell ref="E7:H7"/>
    <mergeCell ref="E11:H11"/>
    <mergeCell ref="E9:H9"/>
    <mergeCell ref="E13:H13"/>
    <mergeCell ref="E22:H22"/>
    <mergeCell ref="E31:H31"/>
    <mergeCell ref="E85:H85"/>
    <mergeCell ref="E89:H89"/>
    <mergeCell ref="E87:H87"/>
    <mergeCell ref="E91:H91"/>
    <mergeCell ref="E114:H114"/>
    <mergeCell ref="E118:H118"/>
    <mergeCell ref="E116:H116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112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="1" customFormat="1" ht="24.96" customHeight="1">
      <c r="B4" s="19"/>
      <c r="D4" s="20" t="s">
        <v>116</v>
      </c>
      <c r="L4" s="19"/>
      <c r="M4" s="131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15</v>
      </c>
      <c r="L6" s="19"/>
    </row>
    <row r="7" s="1" customFormat="1" ht="16.5" customHeight="1">
      <c r="B7" s="19"/>
      <c r="E7" s="132" t="str">
        <f>'Rekapitulácia stavby'!K6</f>
        <v>Spracovateľská prevádzka spoločnosti JOLI s.r.o.-technológia</v>
      </c>
      <c r="F7" s="29"/>
      <c r="G7" s="29"/>
      <c r="H7" s="29"/>
      <c r="L7" s="19"/>
    </row>
    <row r="8" s="1" customFormat="1" ht="12" customHeight="1">
      <c r="B8" s="19"/>
      <c r="D8" s="29" t="s">
        <v>117</v>
      </c>
      <c r="L8" s="19"/>
    </row>
    <row r="9" s="2" customFormat="1" ht="16.5" customHeight="1">
      <c r="A9" s="35"/>
      <c r="B9" s="36"/>
      <c r="C9" s="35"/>
      <c r="D9" s="35"/>
      <c r="E9" s="132" t="s">
        <v>118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36"/>
      <c r="C10" s="35"/>
      <c r="D10" s="29" t="s">
        <v>119</v>
      </c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30" customHeight="1">
      <c r="A11" s="35"/>
      <c r="B11" s="36"/>
      <c r="C11" s="35"/>
      <c r="D11" s="35"/>
      <c r="E11" s="69" t="s">
        <v>1947</v>
      </c>
      <c r="F11" s="35"/>
      <c r="G11" s="35"/>
      <c r="H11" s="35"/>
      <c r="I11" s="35"/>
      <c r="J11" s="35"/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36"/>
      <c r="C12" s="35"/>
      <c r="D12" s="35"/>
      <c r="E12" s="35"/>
      <c r="F12" s="35"/>
      <c r="G12" s="35"/>
      <c r="H12" s="35"/>
      <c r="I12" s="35"/>
      <c r="J12" s="35"/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36"/>
      <c r="C13" s="35"/>
      <c r="D13" s="29" t="s">
        <v>17</v>
      </c>
      <c r="E13" s="35"/>
      <c r="F13" s="24" t="s">
        <v>1</v>
      </c>
      <c r="G13" s="35"/>
      <c r="H13" s="35"/>
      <c r="I13" s="29" t="s">
        <v>18</v>
      </c>
      <c r="J13" s="24" t="s">
        <v>1</v>
      </c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19</v>
      </c>
      <c r="E14" s="35"/>
      <c r="F14" s="24" t="s">
        <v>20</v>
      </c>
      <c r="G14" s="35"/>
      <c r="H14" s="35"/>
      <c r="I14" s="29" t="s">
        <v>21</v>
      </c>
      <c r="J14" s="71" t="str">
        <f>'Rekapitulácia stavby'!AN8</f>
        <v>12. 2. 2024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36"/>
      <c r="C15" s="35"/>
      <c r="D15" s="35"/>
      <c r="E15" s="35"/>
      <c r="F15" s="35"/>
      <c r="G15" s="35"/>
      <c r="H15" s="35"/>
      <c r="I15" s="35"/>
      <c r="J15" s="35"/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36"/>
      <c r="C16" s="35"/>
      <c r="D16" s="29" t="s">
        <v>23</v>
      </c>
      <c r="E16" s="35"/>
      <c r="F16" s="35"/>
      <c r="G16" s="35"/>
      <c r="H16" s="35"/>
      <c r="I16" s="29" t="s">
        <v>24</v>
      </c>
      <c r="J16" s="24" t="s">
        <v>1</v>
      </c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36"/>
      <c r="C17" s="35"/>
      <c r="D17" s="35"/>
      <c r="E17" s="24" t="s">
        <v>25</v>
      </c>
      <c r="F17" s="35"/>
      <c r="G17" s="35"/>
      <c r="H17" s="35"/>
      <c r="I17" s="29" t="s">
        <v>26</v>
      </c>
      <c r="J17" s="24" t="s">
        <v>1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36"/>
      <c r="C19" s="35"/>
      <c r="D19" s="29" t="s">
        <v>27</v>
      </c>
      <c r="E19" s="35"/>
      <c r="F19" s="35"/>
      <c r="G19" s="35"/>
      <c r="H19" s="35"/>
      <c r="I19" s="29" t="s">
        <v>24</v>
      </c>
      <c r="J19" s="30" t="str">
        <f>'Rekapitulácia stavby'!AN13</f>
        <v>Vyplň údaj</v>
      </c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36"/>
      <c r="C20" s="35"/>
      <c r="D20" s="35"/>
      <c r="E20" s="30" t="str">
        <f>'Rekapitulácia stavby'!E14</f>
        <v>Vyplň údaj</v>
      </c>
      <c r="F20" s="24"/>
      <c r="G20" s="24"/>
      <c r="H20" s="24"/>
      <c r="I20" s="29" t="s">
        <v>26</v>
      </c>
      <c r="J20" s="30" t="str">
        <f>'Rekapitulácia stavby'!AN14</f>
        <v>Vyplň údaj</v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36"/>
      <c r="C22" s="35"/>
      <c r="D22" s="29" t="s">
        <v>29</v>
      </c>
      <c r="E22" s="35"/>
      <c r="F22" s="35"/>
      <c r="G22" s="35"/>
      <c r="H22" s="35"/>
      <c r="I22" s="29" t="s">
        <v>24</v>
      </c>
      <c r="J22" s="24" t="str">
        <f>IF('Rekapitulácia stavby'!AN16="","",'Rekapitulácia stavby'!AN16)</f>
        <v/>
      </c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36"/>
      <c r="C23" s="35"/>
      <c r="D23" s="35"/>
      <c r="E23" s="24" t="str">
        <f>IF('Rekapitulácia stavby'!E17="","",'Rekapitulácia stavby'!E17)</f>
        <v>Ing. arch. Gellért Ostrozánsky</v>
      </c>
      <c r="F23" s="35"/>
      <c r="G23" s="35"/>
      <c r="H23" s="35"/>
      <c r="I23" s="29" t="s">
        <v>26</v>
      </c>
      <c r="J23" s="24" t="str">
        <f>IF('Rekapitulácia stavby'!AN17="","",'Rekapitulácia stavby'!AN17)</f>
        <v/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36"/>
      <c r="C25" s="35"/>
      <c r="D25" s="29" t="s">
        <v>32</v>
      </c>
      <c r="E25" s="35"/>
      <c r="F25" s="35"/>
      <c r="G25" s="35"/>
      <c r="H25" s="35"/>
      <c r="I25" s="29" t="s">
        <v>24</v>
      </c>
      <c r="J25" s="24" t="str">
        <f>IF('Rekapitulácia stavby'!AN19="","",'Rekapitulácia stavby'!AN19)</f>
        <v/>
      </c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36"/>
      <c r="C26" s="35"/>
      <c r="D26" s="35"/>
      <c r="E26" s="24" t="str">
        <f>IF('Rekapitulácia stavby'!E20="","",'Rekapitulácia stavby'!E20)</f>
        <v>Ing. Natália Voltmannová</v>
      </c>
      <c r="F26" s="35"/>
      <c r="G26" s="35"/>
      <c r="H26" s="35"/>
      <c r="I26" s="29" t="s">
        <v>26</v>
      </c>
      <c r="J26" s="24" t="str">
        <f>IF('Rekapitulácia stavby'!AN20="","",'Rekapitulácia stavby'!AN20)</f>
        <v/>
      </c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57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36"/>
      <c r="C28" s="35"/>
      <c r="D28" s="29" t="s">
        <v>34</v>
      </c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33"/>
      <c r="B29" s="134"/>
      <c r="C29" s="133"/>
      <c r="D29" s="133"/>
      <c r="E29" s="33" t="s">
        <v>1</v>
      </c>
      <c r="F29" s="33"/>
      <c r="G29" s="33"/>
      <c r="H29" s="33"/>
      <c r="I29" s="133"/>
      <c r="J29" s="133"/>
      <c r="K29" s="133"/>
      <c r="L29" s="135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</row>
    <row r="30" s="2" customFormat="1" ht="6.96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36"/>
      <c r="C31" s="35"/>
      <c r="D31" s="92"/>
      <c r="E31" s="92"/>
      <c r="F31" s="92"/>
      <c r="G31" s="92"/>
      <c r="H31" s="92"/>
      <c r="I31" s="92"/>
      <c r="J31" s="92"/>
      <c r="K31" s="92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36"/>
      <c r="C32" s="35"/>
      <c r="D32" s="136" t="s">
        <v>36</v>
      </c>
      <c r="E32" s="35"/>
      <c r="F32" s="35"/>
      <c r="G32" s="35"/>
      <c r="H32" s="35"/>
      <c r="I32" s="35"/>
      <c r="J32" s="98">
        <f>ROUND(J127, 2)</f>
        <v>0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35"/>
      <c r="F34" s="40" t="s">
        <v>38</v>
      </c>
      <c r="G34" s="35"/>
      <c r="H34" s="35"/>
      <c r="I34" s="40" t="s">
        <v>37</v>
      </c>
      <c r="J34" s="40" t="s">
        <v>39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36"/>
      <c r="C35" s="35"/>
      <c r="D35" s="137" t="s">
        <v>40</v>
      </c>
      <c r="E35" s="42" t="s">
        <v>41</v>
      </c>
      <c r="F35" s="138">
        <f>ROUND((SUM(BE127:BE312)),  2)</f>
        <v>0</v>
      </c>
      <c r="G35" s="139"/>
      <c r="H35" s="139"/>
      <c r="I35" s="140">
        <v>0.20000000000000001</v>
      </c>
      <c r="J35" s="138">
        <f>ROUND(((SUM(BE127:BE312))*I35),  2)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42" t="s">
        <v>42</v>
      </c>
      <c r="F36" s="138">
        <f>ROUND((SUM(BF127:BF312)),  2)</f>
        <v>0</v>
      </c>
      <c r="G36" s="139"/>
      <c r="H36" s="139"/>
      <c r="I36" s="140">
        <v>0.20000000000000001</v>
      </c>
      <c r="J36" s="138">
        <f>ROUND(((SUM(BF127:BF312))*I36),  2)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43</v>
      </c>
      <c r="F37" s="141">
        <f>ROUND((SUM(BG127:BG312)),  2)</f>
        <v>0</v>
      </c>
      <c r="G37" s="35"/>
      <c r="H37" s="35"/>
      <c r="I37" s="142">
        <v>0.20000000000000001</v>
      </c>
      <c r="J37" s="141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29" t="s">
        <v>44</v>
      </c>
      <c r="F38" s="141">
        <f>ROUND((SUM(BH127:BH312)),  2)</f>
        <v>0</v>
      </c>
      <c r="G38" s="35"/>
      <c r="H38" s="35"/>
      <c r="I38" s="142">
        <v>0.20000000000000001</v>
      </c>
      <c r="J38" s="141">
        <f>0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42" t="s">
        <v>45</v>
      </c>
      <c r="F39" s="138">
        <f>ROUND((SUM(BI127:BI312)),  2)</f>
        <v>0</v>
      </c>
      <c r="G39" s="139"/>
      <c r="H39" s="139"/>
      <c r="I39" s="140">
        <v>0</v>
      </c>
      <c r="J39" s="138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36"/>
      <c r="C41" s="143"/>
      <c r="D41" s="144" t="s">
        <v>46</v>
      </c>
      <c r="E41" s="83"/>
      <c r="F41" s="83"/>
      <c r="G41" s="145" t="s">
        <v>47</v>
      </c>
      <c r="H41" s="146" t="s">
        <v>48</v>
      </c>
      <c r="I41" s="83"/>
      <c r="J41" s="147">
        <f>SUM(J32:J39)</f>
        <v>0</v>
      </c>
      <c r="K41" s="148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49</v>
      </c>
      <c r="E50" s="59"/>
      <c r="F50" s="59"/>
      <c r="G50" s="58" t="s">
        <v>50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51</v>
      </c>
      <c r="E61" s="38"/>
      <c r="F61" s="149" t="s">
        <v>52</v>
      </c>
      <c r="G61" s="60" t="s">
        <v>51</v>
      </c>
      <c r="H61" s="38"/>
      <c r="I61" s="38"/>
      <c r="J61" s="150" t="s">
        <v>52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53</v>
      </c>
      <c r="E65" s="61"/>
      <c r="F65" s="61"/>
      <c r="G65" s="58" t="s">
        <v>54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51</v>
      </c>
      <c r="E76" s="38"/>
      <c r="F76" s="149" t="s">
        <v>52</v>
      </c>
      <c r="G76" s="60" t="s">
        <v>51</v>
      </c>
      <c r="H76" s="38"/>
      <c r="I76" s="38"/>
      <c r="J76" s="150" t="s">
        <v>52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122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5"/>
      <c r="D85" s="35"/>
      <c r="E85" s="132" t="str">
        <f>E7</f>
        <v>Spracovateľská prevádzka spoločnosti JOLI s.r.o.-technológia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1" customFormat="1" ht="12" customHeight="1">
      <c r="B86" s="19"/>
      <c r="C86" s="29" t="s">
        <v>117</v>
      </c>
      <c r="L86" s="19"/>
    </row>
    <row r="87" hidden="1" s="2" customFormat="1" ht="16.5" customHeight="1">
      <c r="A87" s="35"/>
      <c r="B87" s="36"/>
      <c r="C87" s="35"/>
      <c r="D87" s="35"/>
      <c r="E87" s="132" t="s">
        <v>118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12" customHeight="1">
      <c r="A88" s="35"/>
      <c r="B88" s="36"/>
      <c r="C88" s="29" t="s">
        <v>119</v>
      </c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30" customHeight="1">
      <c r="A89" s="35"/>
      <c r="B89" s="36"/>
      <c r="C89" s="35"/>
      <c r="D89" s="35"/>
      <c r="E89" s="69" t="str">
        <f>E11</f>
        <v>20220301_01_v - SO-01 Časť Vetranie, chladenie a klimatizácie</v>
      </c>
      <c r="F89" s="35"/>
      <c r="G89" s="35"/>
      <c r="H89" s="35"/>
      <c r="I89" s="35"/>
      <c r="J89" s="35"/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2" customHeight="1">
      <c r="A91" s="35"/>
      <c r="B91" s="36"/>
      <c r="C91" s="29" t="s">
        <v>19</v>
      </c>
      <c r="D91" s="35"/>
      <c r="E91" s="35"/>
      <c r="F91" s="24" t="str">
        <f>F14</f>
        <v>Diakovce</v>
      </c>
      <c r="G91" s="35"/>
      <c r="H91" s="35"/>
      <c r="I91" s="29" t="s">
        <v>21</v>
      </c>
      <c r="J91" s="71" t="str">
        <f>IF(J14="","",J14)</f>
        <v>12. 2. 2024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6.96" customHeight="1">
      <c r="A92" s="35"/>
      <c r="B92" s="36"/>
      <c r="C92" s="35"/>
      <c r="D92" s="35"/>
      <c r="E92" s="35"/>
      <c r="F92" s="35"/>
      <c r="G92" s="35"/>
      <c r="H92" s="35"/>
      <c r="I92" s="35"/>
      <c r="J92" s="35"/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25.65" customHeight="1">
      <c r="A93" s="35"/>
      <c r="B93" s="36"/>
      <c r="C93" s="29" t="s">
        <v>23</v>
      </c>
      <c r="D93" s="35"/>
      <c r="E93" s="35"/>
      <c r="F93" s="24" t="str">
        <f>E17</f>
        <v>JOLI s.r.o., Dolnomajerská 1235/8, Sereď</v>
      </c>
      <c r="G93" s="35"/>
      <c r="H93" s="35"/>
      <c r="I93" s="29" t="s">
        <v>29</v>
      </c>
      <c r="J93" s="33" t="str">
        <f>E23</f>
        <v>Ing. arch. Gellért Ostrozánsky</v>
      </c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5.65" customHeight="1">
      <c r="A94" s="35"/>
      <c r="B94" s="36"/>
      <c r="C94" s="29" t="s">
        <v>27</v>
      </c>
      <c r="D94" s="35"/>
      <c r="E94" s="35"/>
      <c r="F94" s="24" t="str">
        <f>IF(E20="","",E20)</f>
        <v>Vyplň údaj</v>
      </c>
      <c r="G94" s="35"/>
      <c r="H94" s="35"/>
      <c r="I94" s="29" t="s">
        <v>32</v>
      </c>
      <c r="J94" s="33" t="str">
        <f>E26</f>
        <v>Ing. Natália Voltmannová</v>
      </c>
      <c r="K94" s="35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9.28" customHeight="1">
      <c r="A96" s="35"/>
      <c r="B96" s="36"/>
      <c r="C96" s="151" t="s">
        <v>123</v>
      </c>
      <c r="D96" s="143"/>
      <c r="E96" s="143"/>
      <c r="F96" s="143"/>
      <c r="G96" s="143"/>
      <c r="H96" s="143"/>
      <c r="I96" s="143"/>
      <c r="J96" s="152" t="s">
        <v>124</v>
      </c>
      <c r="K96" s="143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hidden="1" s="2" customFormat="1" ht="10.32" customHeight="1">
      <c r="A97" s="35"/>
      <c r="B97" s="36"/>
      <c r="C97" s="35"/>
      <c r="D97" s="35"/>
      <c r="E97" s="35"/>
      <c r="F97" s="35"/>
      <c r="G97" s="35"/>
      <c r="H97" s="35"/>
      <c r="I97" s="35"/>
      <c r="J97" s="35"/>
      <c r="K97" s="35"/>
      <c r="L97" s="57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hidden="1" s="2" customFormat="1" ht="22.8" customHeight="1">
      <c r="A98" s="35"/>
      <c r="B98" s="36"/>
      <c r="C98" s="153" t="s">
        <v>125</v>
      </c>
      <c r="D98" s="35"/>
      <c r="E98" s="35"/>
      <c r="F98" s="35"/>
      <c r="G98" s="35"/>
      <c r="H98" s="35"/>
      <c r="I98" s="35"/>
      <c r="J98" s="98">
        <f>J127</f>
        <v>0</v>
      </c>
      <c r="K98" s="35"/>
      <c r="L98" s="57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6" t="s">
        <v>126</v>
      </c>
    </row>
    <row r="99" hidden="1" s="9" customFormat="1" ht="24.96" customHeight="1">
      <c r="A99" s="9"/>
      <c r="B99" s="154"/>
      <c r="C99" s="9"/>
      <c r="D99" s="155" t="s">
        <v>1948</v>
      </c>
      <c r="E99" s="156"/>
      <c r="F99" s="156"/>
      <c r="G99" s="156"/>
      <c r="H99" s="156"/>
      <c r="I99" s="156"/>
      <c r="J99" s="157">
        <f>J128</f>
        <v>0</v>
      </c>
      <c r="K99" s="9"/>
      <c r="L99" s="15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idden="1" s="9" customFormat="1" ht="24.96" customHeight="1">
      <c r="A100" s="9"/>
      <c r="B100" s="154"/>
      <c r="C100" s="9"/>
      <c r="D100" s="155" t="s">
        <v>1949</v>
      </c>
      <c r="E100" s="156"/>
      <c r="F100" s="156"/>
      <c r="G100" s="156"/>
      <c r="H100" s="156"/>
      <c r="I100" s="156"/>
      <c r="J100" s="157">
        <f>J159</f>
        <v>0</v>
      </c>
      <c r="K100" s="9"/>
      <c r="L100" s="15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idden="1" s="9" customFormat="1" ht="24.96" customHeight="1">
      <c r="A101" s="9"/>
      <c r="B101" s="154"/>
      <c r="C101" s="9"/>
      <c r="D101" s="155" t="s">
        <v>1950</v>
      </c>
      <c r="E101" s="156"/>
      <c r="F101" s="156"/>
      <c r="G101" s="156"/>
      <c r="H101" s="156"/>
      <c r="I101" s="156"/>
      <c r="J101" s="157">
        <f>J188</f>
        <v>0</v>
      </c>
      <c r="K101" s="9"/>
      <c r="L101" s="15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9" customFormat="1" ht="24.96" customHeight="1">
      <c r="A102" s="9"/>
      <c r="B102" s="154"/>
      <c r="C102" s="9"/>
      <c r="D102" s="155" t="s">
        <v>1951</v>
      </c>
      <c r="E102" s="156"/>
      <c r="F102" s="156"/>
      <c r="G102" s="156"/>
      <c r="H102" s="156"/>
      <c r="I102" s="156"/>
      <c r="J102" s="157">
        <f>J214</f>
        <v>0</v>
      </c>
      <c r="K102" s="9"/>
      <c r="L102" s="154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idden="1" s="9" customFormat="1" ht="24.96" customHeight="1">
      <c r="A103" s="9"/>
      <c r="B103" s="154"/>
      <c r="C103" s="9"/>
      <c r="D103" s="155" t="s">
        <v>1952</v>
      </c>
      <c r="E103" s="156"/>
      <c r="F103" s="156"/>
      <c r="G103" s="156"/>
      <c r="H103" s="156"/>
      <c r="I103" s="156"/>
      <c r="J103" s="157">
        <f>J227</f>
        <v>0</v>
      </c>
      <c r="K103" s="9"/>
      <c r="L103" s="15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idden="1" s="9" customFormat="1" ht="24.96" customHeight="1">
      <c r="A104" s="9"/>
      <c r="B104" s="154"/>
      <c r="C104" s="9"/>
      <c r="D104" s="155" t="s">
        <v>1953</v>
      </c>
      <c r="E104" s="156"/>
      <c r="F104" s="156"/>
      <c r="G104" s="156"/>
      <c r="H104" s="156"/>
      <c r="I104" s="156"/>
      <c r="J104" s="157">
        <f>J249</f>
        <v>0</v>
      </c>
      <c r="K104" s="9"/>
      <c r="L104" s="15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9" customFormat="1" ht="24.96" customHeight="1">
      <c r="A105" s="9"/>
      <c r="B105" s="154"/>
      <c r="C105" s="9"/>
      <c r="D105" s="155" t="s">
        <v>1954</v>
      </c>
      <c r="E105" s="156"/>
      <c r="F105" s="156"/>
      <c r="G105" s="156"/>
      <c r="H105" s="156"/>
      <c r="I105" s="156"/>
      <c r="J105" s="157">
        <f>J305</f>
        <v>0</v>
      </c>
      <c r="K105" s="9"/>
      <c r="L105" s="154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idden="1" s="2" customFormat="1" ht="21.84" customHeight="1">
      <c r="A106" s="35"/>
      <c r="B106" s="36"/>
      <c r="C106" s="35"/>
      <c r="D106" s="35"/>
      <c r="E106" s="35"/>
      <c r="F106" s="35"/>
      <c r="G106" s="35"/>
      <c r="H106" s="35"/>
      <c r="I106" s="35"/>
      <c r="J106" s="35"/>
      <c r="K106" s="35"/>
      <c r="L106" s="57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hidden="1" s="2" customFormat="1" ht="6.96" customHeight="1">
      <c r="A107" s="35"/>
      <c r="B107" s="62"/>
      <c r="C107" s="63"/>
      <c r="D107" s="63"/>
      <c r="E107" s="63"/>
      <c r="F107" s="63"/>
      <c r="G107" s="63"/>
      <c r="H107" s="63"/>
      <c r="I107" s="63"/>
      <c r="J107" s="63"/>
      <c r="K107" s="63"/>
      <c r="L107" s="57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hidden="1"/>
    <row r="109" hidden="1"/>
    <row r="110" hidden="1"/>
    <row r="111" s="2" customFormat="1" ht="6.96" customHeight="1">
      <c r="A111" s="35"/>
      <c r="B111" s="64"/>
      <c r="C111" s="65"/>
      <c r="D111" s="65"/>
      <c r="E111" s="65"/>
      <c r="F111" s="65"/>
      <c r="G111" s="65"/>
      <c r="H111" s="65"/>
      <c r="I111" s="65"/>
      <c r="J111" s="65"/>
      <c r="K111" s="65"/>
      <c r="L111" s="57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24.96" customHeight="1">
      <c r="A112" s="35"/>
      <c r="B112" s="36"/>
      <c r="C112" s="20" t="s">
        <v>134</v>
      </c>
      <c r="D112" s="35"/>
      <c r="E112" s="35"/>
      <c r="F112" s="35"/>
      <c r="G112" s="35"/>
      <c r="H112" s="35"/>
      <c r="I112" s="35"/>
      <c r="J112" s="35"/>
      <c r="K112" s="35"/>
      <c r="L112" s="57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5"/>
      <c r="D113" s="35"/>
      <c r="E113" s="35"/>
      <c r="F113" s="35"/>
      <c r="G113" s="35"/>
      <c r="H113" s="35"/>
      <c r="I113" s="35"/>
      <c r="J113" s="35"/>
      <c r="K113" s="35"/>
      <c r="L113" s="57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15</v>
      </c>
      <c r="D114" s="35"/>
      <c r="E114" s="35"/>
      <c r="F114" s="35"/>
      <c r="G114" s="35"/>
      <c r="H114" s="35"/>
      <c r="I114" s="35"/>
      <c r="J114" s="35"/>
      <c r="K114" s="35"/>
      <c r="L114" s="57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5"/>
      <c r="D115" s="35"/>
      <c r="E115" s="132" t="str">
        <f>E7</f>
        <v>Spracovateľská prevádzka spoločnosti JOLI s.r.o.-technológia</v>
      </c>
      <c r="F115" s="29"/>
      <c r="G115" s="29"/>
      <c r="H115" s="29"/>
      <c r="I115" s="35"/>
      <c r="J115" s="35"/>
      <c r="K115" s="35"/>
      <c r="L115" s="57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1" customFormat="1" ht="12" customHeight="1">
      <c r="B116" s="19"/>
      <c r="C116" s="29" t="s">
        <v>117</v>
      </c>
      <c r="L116" s="19"/>
    </row>
    <row r="117" s="2" customFormat="1" ht="16.5" customHeight="1">
      <c r="A117" s="35"/>
      <c r="B117" s="36"/>
      <c r="C117" s="35"/>
      <c r="D117" s="35"/>
      <c r="E117" s="132" t="s">
        <v>118</v>
      </c>
      <c r="F117" s="35"/>
      <c r="G117" s="35"/>
      <c r="H117" s="35"/>
      <c r="I117" s="35"/>
      <c r="J117" s="35"/>
      <c r="K117" s="35"/>
      <c r="L117" s="57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119</v>
      </c>
      <c r="D118" s="35"/>
      <c r="E118" s="35"/>
      <c r="F118" s="35"/>
      <c r="G118" s="35"/>
      <c r="H118" s="35"/>
      <c r="I118" s="35"/>
      <c r="J118" s="35"/>
      <c r="K118" s="35"/>
      <c r="L118" s="57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30" customHeight="1">
      <c r="A119" s="35"/>
      <c r="B119" s="36"/>
      <c r="C119" s="35"/>
      <c r="D119" s="35"/>
      <c r="E119" s="69" t="str">
        <f>E11</f>
        <v>20220301_01_v - SO-01 Časť Vetranie, chladenie a klimatizácie</v>
      </c>
      <c r="F119" s="35"/>
      <c r="G119" s="35"/>
      <c r="H119" s="35"/>
      <c r="I119" s="35"/>
      <c r="J119" s="35"/>
      <c r="K119" s="35"/>
      <c r="L119" s="57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5"/>
      <c r="D120" s="35"/>
      <c r="E120" s="35"/>
      <c r="F120" s="35"/>
      <c r="G120" s="35"/>
      <c r="H120" s="35"/>
      <c r="I120" s="35"/>
      <c r="J120" s="35"/>
      <c r="K120" s="35"/>
      <c r="L120" s="57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2" customHeight="1">
      <c r="A121" s="35"/>
      <c r="B121" s="36"/>
      <c r="C121" s="29" t="s">
        <v>19</v>
      </c>
      <c r="D121" s="35"/>
      <c r="E121" s="35"/>
      <c r="F121" s="24" t="str">
        <f>F14</f>
        <v>Diakovce</v>
      </c>
      <c r="G121" s="35"/>
      <c r="H121" s="35"/>
      <c r="I121" s="29" t="s">
        <v>21</v>
      </c>
      <c r="J121" s="71" t="str">
        <f>IF(J14="","",J14)</f>
        <v>12. 2. 2024</v>
      </c>
      <c r="K121" s="35"/>
      <c r="L121" s="57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5"/>
      <c r="D122" s="35"/>
      <c r="E122" s="35"/>
      <c r="F122" s="35"/>
      <c r="G122" s="35"/>
      <c r="H122" s="35"/>
      <c r="I122" s="35"/>
      <c r="J122" s="35"/>
      <c r="K122" s="35"/>
      <c r="L122" s="57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25.65" customHeight="1">
      <c r="A123" s="35"/>
      <c r="B123" s="36"/>
      <c r="C123" s="29" t="s">
        <v>23</v>
      </c>
      <c r="D123" s="35"/>
      <c r="E123" s="35"/>
      <c r="F123" s="24" t="str">
        <f>E17</f>
        <v>JOLI s.r.o., Dolnomajerská 1235/8, Sereď</v>
      </c>
      <c r="G123" s="35"/>
      <c r="H123" s="35"/>
      <c r="I123" s="29" t="s">
        <v>29</v>
      </c>
      <c r="J123" s="33" t="str">
        <f>E23</f>
        <v>Ing. arch. Gellért Ostrozánsky</v>
      </c>
      <c r="K123" s="35"/>
      <c r="L123" s="57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25.65" customHeight="1">
      <c r="A124" s="35"/>
      <c r="B124" s="36"/>
      <c r="C124" s="29" t="s">
        <v>27</v>
      </c>
      <c r="D124" s="35"/>
      <c r="E124" s="35"/>
      <c r="F124" s="24" t="str">
        <f>IF(E20="","",E20)</f>
        <v>Vyplň údaj</v>
      </c>
      <c r="G124" s="35"/>
      <c r="H124" s="35"/>
      <c r="I124" s="29" t="s">
        <v>32</v>
      </c>
      <c r="J124" s="33" t="str">
        <f>E26</f>
        <v>Ing. Natália Voltmannová</v>
      </c>
      <c r="K124" s="35"/>
      <c r="L124" s="57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0.32" customHeight="1">
      <c r="A125" s="35"/>
      <c r="B125" s="36"/>
      <c r="C125" s="35"/>
      <c r="D125" s="35"/>
      <c r="E125" s="35"/>
      <c r="F125" s="35"/>
      <c r="G125" s="35"/>
      <c r="H125" s="35"/>
      <c r="I125" s="35"/>
      <c r="J125" s="35"/>
      <c r="K125" s="35"/>
      <c r="L125" s="57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11" customFormat="1" ht="29.28" customHeight="1">
      <c r="A126" s="162"/>
      <c r="B126" s="163"/>
      <c r="C126" s="164" t="s">
        <v>135</v>
      </c>
      <c r="D126" s="165" t="s">
        <v>61</v>
      </c>
      <c r="E126" s="165" t="s">
        <v>57</v>
      </c>
      <c r="F126" s="165" t="s">
        <v>58</v>
      </c>
      <c r="G126" s="165" t="s">
        <v>136</v>
      </c>
      <c r="H126" s="165" t="s">
        <v>137</v>
      </c>
      <c r="I126" s="165" t="s">
        <v>138</v>
      </c>
      <c r="J126" s="166" t="s">
        <v>124</v>
      </c>
      <c r="K126" s="167" t="s">
        <v>139</v>
      </c>
      <c r="L126" s="168"/>
      <c r="M126" s="88" t="s">
        <v>1</v>
      </c>
      <c r="N126" s="89" t="s">
        <v>40</v>
      </c>
      <c r="O126" s="89" t="s">
        <v>140</v>
      </c>
      <c r="P126" s="89" t="s">
        <v>141</v>
      </c>
      <c r="Q126" s="89" t="s">
        <v>142</v>
      </c>
      <c r="R126" s="89" t="s">
        <v>143</v>
      </c>
      <c r="S126" s="89" t="s">
        <v>144</v>
      </c>
      <c r="T126" s="90" t="s">
        <v>145</v>
      </c>
      <c r="U126" s="162"/>
      <c r="V126" s="162"/>
      <c r="W126" s="162"/>
      <c r="X126" s="162"/>
      <c r="Y126" s="162"/>
      <c r="Z126" s="162"/>
      <c r="AA126" s="162"/>
      <c r="AB126" s="162"/>
      <c r="AC126" s="162"/>
      <c r="AD126" s="162"/>
      <c r="AE126" s="162"/>
    </row>
    <row r="127" s="2" customFormat="1" ht="22.8" customHeight="1">
      <c r="A127" s="35"/>
      <c r="B127" s="36"/>
      <c r="C127" s="95" t="s">
        <v>125</v>
      </c>
      <c r="D127" s="35"/>
      <c r="E127" s="35"/>
      <c r="F127" s="35"/>
      <c r="G127" s="35"/>
      <c r="H127" s="35"/>
      <c r="I127" s="35"/>
      <c r="J127" s="169">
        <f>BK127</f>
        <v>0</v>
      </c>
      <c r="K127" s="35"/>
      <c r="L127" s="36"/>
      <c r="M127" s="91"/>
      <c r="N127" s="75"/>
      <c r="O127" s="92"/>
      <c r="P127" s="170">
        <f>P128+P159+P188+P214+P227+P249+P305</f>
        <v>0</v>
      </c>
      <c r="Q127" s="92"/>
      <c r="R127" s="170">
        <f>R128+R159+R188+R214+R227+R249+R305</f>
        <v>0</v>
      </c>
      <c r="S127" s="92"/>
      <c r="T127" s="171">
        <f>T128+T159+T188+T214+T227+T249+T305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T127" s="16" t="s">
        <v>75</v>
      </c>
      <c r="AU127" s="16" t="s">
        <v>126</v>
      </c>
      <c r="BK127" s="172">
        <f>BK128+BK159+BK188+BK214+BK227+BK249+BK305</f>
        <v>0</v>
      </c>
    </row>
    <row r="128" s="12" customFormat="1" ht="25.92" customHeight="1">
      <c r="A128" s="12"/>
      <c r="B128" s="173"/>
      <c r="C128" s="12"/>
      <c r="D128" s="174" t="s">
        <v>75</v>
      </c>
      <c r="E128" s="175" t="s">
        <v>1955</v>
      </c>
      <c r="F128" s="175" t="s">
        <v>1956</v>
      </c>
      <c r="G128" s="12"/>
      <c r="H128" s="12"/>
      <c r="I128" s="176"/>
      <c r="J128" s="177">
        <f>BK128</f>
        <v>0</v>
      </c>
      <c r="K128" s="12"/>
      <c r="L128" s="173"/>
      <c r="M128" s="178"/>
      <c r="N128" s="179"/>
      <c r="O128" s="179"/>
      <c r="P128" s="180">
        <f>SUM(P129:P158)</f>
        <v>0</v>
      </c>
      <c r="Q128" s="179"/>
      <c r="R128" s="180">
        <f>SUM(R129:R158)</f>
        <v>0</v>
      </c>
      <c r="S128" s="179"/>
      <c r="T128" s="181">
        <f>SUM(T129:T158)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174" t="s">
        <v>83</v>
      </c>
      <c r="AT128" s="182" t="s">
        <v>75</v>
      </c>
      <c r="AU128" s="182" t="s">
        <v>76</v>
      </c>
      <c r="AY128" s="174" t="s">
        <v>148</v>
      </c>
      <c r="BK128" s="183">
        <f>SUM(BK129:BK158)</f>
        <v>0</v>
      </c>
    </row>
    <row r="129" s="2" customFormat="1" ht="16.5" customHeight="1">
      <c r="A129" s="35"/>
      <c r="B129" s="186"/>
      <c r="C129" s="187" t="s">
        <v>83</v>
      </c>
      <c r="D129" s="187" t="s">
        <v>150</v>
      </c>
      <c r="E129" s="188" t="s">
        <v>1957</v>
      </c>
      <c r="F129" s="189" t="s">
        <v>1958</v>
      </c>
      <c r="G129" s="190" t="s">
        <v>153</v>
      </c>
      <c r="H129" s="191">
        <v>1</v>
      </c>
      <c r="I129" s="192"/>
      <c r="J129" s="193">
        <f>ROUND(I129*H129,2)</f>
        <v>0</v>
      </c>
      <c r="K129" s="194"/>
      <c r="L129" s="36"/>
      <c r="M129" s="195" t="s">
        <v>1</v>
      </c>
      <c r="N129" s="196" t="s">
        <v>42</v>
      </c>
      <c r="O129" s="79"/>
      <c r="P129" s="197">
        <f>O129*H129</f>
        <v>0</v>
      </c>
      <c r="Q129" s="197">
        <v>0</v>
      </c>
      <c r="R129" s="197">
        <f>Q129*H129</f>
        <v>0</v>
      </c>
      <c r="S129" s="197">
        <v>0</v>
      </c>
      <c r="T129" s="198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99" t="s">
        <v>154</v>
      </c>
      <c r="AT129" s="199" t="s">
        <v>150</v>
      </c>
      <c r="AU129" s="199" t="s">
        <v>83</v>
      </c>
      <c r="AY129" s="16" t="s">
        <v>148</v>
      </c>
      <c r="BE129" s="200">
        <f>IF(N129="základná",J129,0)</f>
        <v>0</v>
      </c>
      <c r="BF129" s="200">
        <f>IF(N129="znížená",J129,0)</f>
        <v>0</v>
      </c>
      <c r="BG129" s="200">
        <f>IF(N129="zákl. prenesená",J129,0)</f>
        <v>0</v>
      </c>
      <c r="BH129" s="200">
        <f>IF(N129="zníž. prenesená",J129,0)</f>
        <v>0</v>
      </c>
      <c r="BI129" s="200">
        <f>IF(N129="nulová",J129,0)</f>
        <v>0</v>
      </c>
      <c r="BJ129" s="16" t="s">
        <v>89</v>
      </c>
      <c r="BK129" s="200">
        <f>ROUND(I129*H129,2)</f>
        <v>0</v>
      </c>
      <c r="BL129" s="16" t="s">
        <v>154</v>
      </c>
      <c r="BM129" s="199" t="s">
        <v>254</v>
      </c>
    </row>
    <row r="130" s="2" customFormat="1" ht="78" customHeight="1">
      <c r="A130" s="35"/>
      <c r="B130" s="186"/>
      <c r="C130" s="201" t="s">
        <v>89</v>
      </c>
      <c r="D130" s="201" t="s">
        <v>155</v>
      </c>
      <c r="E130" s="202" t="s">
        <v>1959</v>
      </c>
      <c r="F130" s="203" t="s">
        <v>1960</v>
      </c>
      <c r="G130" s="204" t="s">
        <v>153</v>
      </c>
      <c r="H130" s="205">
        <v>1</v>
      </c>
      <c r="I130" s="206"/>
      <c r="J130" s="207">
        <f>ROUND(I130*H130,2)</f>
        <v>0</v>
      </c>
      <c r="K130" s="208"/>
      <c r="L130" s="209"/>
      <c r="M130" s="210" t="s">
        <v>1</v>
      </c>
      <c r="N130" s="211" t="s">
        <v>42</v>
      </c>
      <c r="O130" s="79"/>
      <c r="P130" s="197">
        <f>O130*H130</f>
        <v>0</v>
      </c>
      <c r="Q130" s="197">
        <v>0</v>
      </c>
      <c r="R130" s="197">
        <f>Q130*H130</f>
        <v>0</v>
      </c>
      <c r="S130" s="197">
        <v>0</v>
      </c>
      <c r="T130" s="198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99" t="s">
        <v>158</v>
      </c>
      <c r="AT130" s="199" t="s">
        <v>155</v>
      </c>
      <c r="AU130" s="199" t="s">
        <v>83</v>
      </c>
      <c r="AY130" s="16" t="s">
        <v>148</v>
      </c>
      <c r="BE130" s="200">
        <f>IF(N130="základná",J130,0)</f>
        <v>0</v>
      </c>
      <c r="BF130" s="200">
        <f>IF(N130="znížená",J130,0)</f>
        <v>0</v>
      </c>
      <c r="BG130" s="200">
        <f>IF(N130="zákl. prenesená",J130,0)</f>
        <v>0</v>
      </c>
      <c r="BH130" s="200">
        <f>IF(N130="zníž. prenesená",J130,0)</f>
        <v>0</v>
      </c>
      <c r="BI130" s="200">
        <f>IF(N130="nulová",J130,0)</f>
        <v>0</v>
      </c>
      <c r="BJ130" s="16" t="s">
        <v>89</v>
      </c>
      <c r="BK130" s="200">
        <f>ROUND(I130*H130,2)</f>
        <v>0</v>
      </c>
      <c r="BL130" s="16" t="s">
        <v>154</v>
      </c>
      <c r="BM130" s="199" t="s">
        <v>1961</v>
      </c>
    </row>
    <row r="131" s="2" customFormat="1" ht="24.15" customHeight="1">
      <c r="A131" s="35"/>
      <c r="B131" s="186"/>
      <c r="C131" s="201" t="s">
        <v>102</v>
      </c>
      <c r="D131" s="201" t="s">
        <v>155</v>
      </c>
      <c r="E131" s="202" t="s">
        <v>1962</v>
      </c>
      <c r="F131" s="203" t="s">
        <v>1963</v>
      </c>
      <c r="G131" s="204" t="s">
        <v>153</v>
      </c>
      <c r="H131" s="205">
        <v>2</v>
      </c>
      <c r="I131" s="206"/>
      <c r="J131" s="207">
        <f>ROUND(I131*H131,2)</f>
        <v>0</v>
      </c>
      <c r="K131" s="208"/>
      <c r="L131" s="209"/>
      <c r="M131" s="210" t="s">
        <v>1</v>
      </c>
      <c r="N131" s="211" t="s">
        <v>42</v>
      </c>
      <c r="O131" s="79"/>
      <c r="P131" s="197">
        <f>O131*H131</f>
        <v>0</v>
      </c>
      <c r="Q131" s="197">
        <v>0</v>
      </c>
      <c r="R131" s="197">
        <f>Q131*H131</f>
        <v>0</v>
      </c>
      <c r="S131" s="197">
        <v>0</v>
      </c>
      <c r="T131" s="198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99" t="s">
        <v>158</v>
      </c>
      <c r="AT131" s="199" t="s">
        <v>155</v>
      </c>
      <c r="AU131" s="199" t="s">
        <v>83</v>
      </c>
      <c r="AY131" s="16" t="s">
        <v>148</v>
      </c>
      <c r="BE131" s="200">
        <f>IF(N131="základná",J131,0)</f>
        <v>0</v>
      </c>
      <c r="BF131" s="200">
        <f>IF(N131="znížená",J131,0)</f>
        <v>0</v>
      </c>
      <c r="BG131" s="200">
        <f>IF(N131="zákl. prenesená",J131,0)</f>
        <v>0</v>
      </c>
      <c r="BH131" s="200">
        <f>IF(N131="zníž. prenesená",J131,0)</f>
        <v>0</v>
      </c>
      <c r="BI131" s="200">
        <f>IF(N131="nulová",J131,0)</f>
        <v>0</v>
      </c>
      <c r="BJ131" s="16" t="s">
        <v>89</v>
      </c>
      <c r="BK131" s="200">
        <f>ROUND(I131*H131,2)</f>
        <v>0</v>
      </c>
      <c r="BL131" s="16" t="s">
        <v>154</v>
      </c>
      <c r="BM131" s="199" t="s">
        <v>1964</v>
      </c>
    </row>
    <row r="132" s="2" customFormat="1" ht="24.15" customHeight="1">
      <c r="A132" s="35"/>
      <c r="B132" s="186"/>
      <c r="C132" s="201" t="s">
        <v>154</v>
      </c>
      <c r="D132" s="201" t="s">
        <v>155</v>
      </c>
      <c r="E132" s="202" t="s">
        <v>1965</v>
      </c>
      <c r="F132" s="203" t="s">
        <v>1966</v>
      </c>
      <c r="G132" s="204" t="s">
        <v>153</v>
      </c>
      <c r="H132" s="205">
        <v>16</v>
      </c>
      <c r="I132" s="206"/>
      <c r="J132" s="207">
        <f>ROUND(I132*H132,2)</f>
        <v>0</v>
      </c>
      <c r="K132" s="208"/>
      <c r="L132" s="209"/>
      <c r="M132" s="210" t="s">
        <v>1</v>
      </c>
      <c r="N132" s="211" t="s">
        <v>42</v>
      </c>
      <c r="O132" s="79"/>
      <c r="P132" s="197">
        <f>O132*H132</f>
        <v>0</v>
      </c>
      <c r="Q132" s="197">
        <v>0</v>
      </c>
      <c r="R132" s="197">
        <f>Q132*H132</f>
        <v>0</v>
      </c>
      <c r="S132" s="197">
        <v>0</v>
      </c>
      <c r="T132" s="198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99" t="s">
        <v>158</v>
      </c>
      <c r="AT132" s="199" t="s">
        <v>155</v>
      </c>
      <c r="AU132" s="199" t="s">
        <v>83</v>
      </c>
      <c r="AY132" s="16" t="s">
        <v>148</v>
      </c>
      <c r="BE132" s="200">
        <f>IF(N132="základná",J132,0)</f>
        <v>0</v>
      </c>
      <c r="BF132" s="200">
        <f>IF(N132="znížená",J132,0)</f>
        <v>0</v>
      </c>
      <c r="BG132" s="200">
        <f>IF(N132="zákl. prenesená",J132,0)</f>
        <v>0</v>
      </c>
      <c r="BH132" s="200">
        <f>IF(N132="zníž. prenesená",J132,0)</f>
        <v>0</v>
      </c>
      <c r="BI132" s="200">
        <f>IF(N132="nulová",J132,0)</f>
        <v>0</v>
      </c>
      <c r="BJ132" s="16" t="s">
        <v>89</v>
      </c>
      <c r="BK132" s="200">
        <f>ROUND(I132*H132,2)</f>
        <v>0</v>
      </c>
      <c r="BL132" s="16" t="s">
        <v>154</v>
      </c>
      <c r="BM132" s="199" t="s">
        <v>1967</v>
      </c>
    </row>
    <row r="133" s="2" customFormat="1" ht="44.25" customHeight="1">
      <c r="A133" s="35"/>
      <c r="B133" s="186"/>
      <c r="C133" s="201" t="s">
        <v>171</v>
      </c>
      <c r="D133" s="201" t="s">
        <v>155</v>
      </c>
      <c r="E133" s="202" t="s">
        <v>1968</v>
      </c>
      <c r="F133" s="203" t="s">
        <v>1969</v>
      </c>
      <c r="G133" s="204" t="s">
        <v>153</v>
      </c>
      <c r="H133" s="205">
        <v>2</v>
      </c>
      <c r="I133" s="206"/>
      <c r="J133" s="207">
        <f>ROUND(I133*H133,2)</f>
        <v>0</v>
      </c>
      <c r="K133" s="208"/>
      <c r="L133" s="209"/>
      <c r="M133" s="210" t="s">
        <v>1</v>
      </c>
      <c r="N133" s="211" t="s">
        <v>42</v>
      </c>
      <c r="O133" s="79"/>
      <c r="P133" s="197">
        <f>O133*H133</f>
        <v>0</v>
      </c>
      <c r="Q133" s="197">
        <v>0</v>
      </c>
      <c r="R133" s="197">
        <f>Q133*H133</f>
        <v>0</v>
      </c>
      <c r="S133" s="197">
        <v>0</v>
      </c>
      <c r="T133" s="198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99" t="s">
        <v>158</v>
      </c>
      <c r="AT133" s="199" t="s">
        <v>155</v>
      </c>
      <c r="AU133" s="199" t="s">
        <v>83</v>
      </c>
      <c r="AY133" s="16" t="s">
        <v>148</v>
      </c>
      <c r="BE133" s="200">
        <f>IF(N133="základná",J133,0)</f>
        <v>0</v>
      </c>
      <c r="BF133" s="200">
        <f>IF(N133="znížená",J133,0)</f>
        <v>0</v>
      </c>
      <c r="BG133" s="200">
        <f>IF(N133="zákl. prenesená",J133,0)</f>
        <v>0</v>
      </c>
      <c r="BH133" s="200">
        <f>IF(N133="zníž. prenesená",J133,0)</f>
        <v>0</v>
      </c>
      <c r="BI133" s="200">
        <f>IF(N133="nulová",J133,0)</f>
        <v>0</v>
      </c>
      <c r="BJ133" s="16" t="s">
        <v>89</v>
      </c>
      <c r="BK133" s="200">
        <f>ROUND(I133*H133,2)</f>
        <v>0</v>
      </c>
      <c r="BL133" s="16" t="s">
        <v>154</v>
      </c>
      <c r="BM133" s="199" t="s">
        <v>158</v>
      </c>
    </row>
    <row r="134" s="2" customFormat="1" ht="24.15" customHeight="1">
      <c r="A134" s="35"/>
      <c r="B134" s="186"/>
      <c r="C134" s="201" t="s">
        <v>167</v>
      </c>
      <c r="D134" s="201" t="s">
        <v>155</v>
      </c>
      <c r="E134" s="202" t="s">
        <v>1970</v>
      </c>
      <c r="F134" s="203" t="s">
        <v>1971</v>
      </c>
      <c r="G134" s="204" t="s">
        <v>153</v>
      </c>
      <c r="H134" s="205">
        <v>2</v>
      </c>
      <c r="I134" s="206"/>
      <c r="J134" s="207">
        <f>ROUND(I134*H134,2)</f>
        <v>0</v>
      </c>
      <c r="K134" s="208"/>
      <c r="L134" s="209"/>
      <c r="M134" s="210" t="s">
        <v>1</v>
      </c>
      <c r="N134" s="211" t="s">
        <v>42</v>
      </c>
      <c r="O134" s="79"/>
      <c r="P134" s="197">
        <f>O134*H134</f>
        <v>0</v>
      </c>
      <c r="Q134" s="197">
        <v>0</v>
      </c>
      <c r="R134" s="197">
        <f>Q134*H134</f>
        <v>0</v>
      </c>
      <c r="S134" s="197">
        <v>0</v>
      </c>
      <c r="T134" s="198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99" t="s">
        <v>158</v>
      </c>
      <c r="AT134" s="199" t="s">
        <v>155</v>
      </c>
      <c r="AU134" s="199" t="s">
        <v>83</v>
      </c>
      <c r="AY134" s="16" t="s">
        <v>148</v>
      </c>
      <c r="BE134" s="200">
        <f>IF(N134="základná",J134,0)</f>
        <v>0</v>
      </c>
      <c r="BF134" s="200">
        <f>IF(N134="znížená",J134,0)</f>
        <v>0</v>
      </c>
      <c r="BG134" s="200">
        <f>IF(N134="zákl. prenesená",J134,0)</f>
        <v>0</v>
      </c>
      <c r="BH134" s="200">
        <f>IF(N134="zníž. prenesená",J134,0)</f>
        <v>0</v>
      </c>
      <c r="BI134" s="200">
        <f>IF(N134="nulová",J134,0)</f>
        <v>0</v>
      </c>
      <c r="BJ134" s="16" t="s">
        <v>89</v>
      </c>
      <c r="BK134" s="200">
        <f>ROUND(I134*H134,2)</f>
        <v>0</v>
      </c>
      <c r="BL134" s="16" t="s">
        <v>154</v>
      </c>
      <c r="BM134" s="199" t="s">
        <v>1972</v>
      </c>
    </row>
    <row r="135" s="2" customFormat="1" ht="24.15" customHeight="1">
      <c r="A135" s="35"/>
      <c r="B135" s="186"/>
      <c r="C135" s="201" t="s">
        <v>178</v>
      </c>
      <c r="D135" s="201" t="s">
        <v>155</v>
      </c>
      <c r="E135" s="202" t="s">
        <v>1973</v>
      </c>
      <c r="F135" s="203" t="s">
        <v>1974</v>
      </c>
      <c r="G135" s="204" t="s">
        <v>1975</v>
      </c>
      <c r="H135" s="205">
        <v>6</v>
      </c>
      <c r="I135" s="206"/>
      <c r="J135" s="207">
        <f>ROUND(I135*H135,2)</f>
        <v>0</v>
      </c>
      <c r="K135" s="208"/>
      <c r="L135" s="209"/>
      <c r="M135" s="210" t="s">
        <v>1</v>
      </c>
      <c r="N135" s="211" t="s">
        <v>42</v>
      </c>
      <c r="O135" s="79"/>
      <c r="P135" s="197">
        <f>O135*H135</f>
        <v>0</v>
      </c>
      <c r="Q135" s="197">
        <v>0</v>
      </c>
      <c r="R135" s="197">
        <f>Q135*H135</f>
        <v>0</v>
      </c>
      <c r="S135" s="197">
        <v>0</v>
      </c>
      <c r="T135" s="198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99" t="s">
        <v>158</v>
      </c>
      <c r="AT135" s="199" t="s">
        <v>155</v>
      </c>
      <c r="AU135" s="199" t="s">
        <v>83</v>
      </c>
      <c r="AY135" s="16" t="s">
        <v>148</v>
      </c>
      <c r="BE135" s="200">
        <f>IF(N135="základná",J135,0)</f>
        <v>0</v>
      </c>
      <c r="BF135" s="200">
        <f>IF(N135="znížená",J135,0)</f>
        <v>0</v>
      </c>
      <c r="BG135" s="200">
        <f>IF(N135="zákl. prenesená",J135,0)</f>
        <v>0</v>
      </c>
      <c r="BH135" s="200">
        <f>IF(N135="zníž. prenesená",J135,0)</f>
        <v>0</v>
      </c>
      <c r="BI135" s="200">
        <f>IF(N135="nulová",J135,0)</f>
        <v>0</v>
      </c>
      <c r="BJ135" s="16" t="s">
        <v>89</v>
      </c>
      <c r="BK135" s="200">
        <f>ROUND(I135*H135,2)</f>
        <v>0</v>
      </c>
      <c r="BL135" s="16" t="s">
        <v>154</v>
      </c>
      <c r="BM135" s="199" t="s">
        <v>177</v>
      </c>
    </row>
    <row r="136" s="2" customFormat="1" ht="24.15" customHeight="1">
      <c r="A136" s="35"/>
      <c r="B136" s="186"/>
      <c r="C136" s="201" t="s">
        <v>158</v>
      </c>
      <c r="D136" s="201" t="s">
        <v>155</v>
      </c>
      <c r="E136" s="202" t="s">
        <v>1976</v>
      </c>
      <c r="F136" s="203" t="s">
        <v>1977</v>
      </c>
      <c r="G136" s="204" t="s">
        <v>153</v>
      </c>
      <c r="H136" s="205">
        <v>2</v>
      </c>
      <c r="I136" s="206"/>
      <c r="J136" s="207">
        <f>ROUND(I136*H136,2)</f>
        <v>0</v>
      </c>
      <c r="K136" s="208"/>
      <c r="L136" s="209"/>
      <c r="M136" s="210" t="s">
        <v>1</v>
      </c>
      <c r="N136" s="211" t="s">
        <v>42</v>
      </c>
      <c r="O136" s="79"/>
      <c r="P136" s="197">
        <f>O136*H136</f>
        <v>0</v>
      </c>
      <c r="Q136" s="197">
        <v>0</v>
      </c>
      <c r="R136" s="197">
        <f>Q136*H136</f>
        <v>0</v>
      </c>
      <c r="S136" s="197">
        <v>0</v>
      </c>
      <c r="T136" s="198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99" t="s">
        <v>158</v>
      </c>
      <c r="AT136" s="199" t="s">
        <v>155</v>
      </c>
      <c r="AU136" s="199" t="s">
        <v>83</v>
      </c>
      <c r="AY136" s="16" t="s">
        <v>148</v>
      </c>
      <c r="BE136" s="200">
        <f>IF(N136="základná",J136,0)</f>
        <v>0</v>
      </c>
      <c r="BF136" s="200">
        <f>IF(N136="znížená",J136,0)</f>
        <v>0</v>
      </c>
      <c r="BG136" s="200">
        <f>IF(N136="zákl. prenesená",J136,0)</f>
        <v>0</v>
      </c>
      <c r="BH136" s="200">
        <f>IF(N136="zníž. prenesená",J136,0)</f>
        <v>0</v>
      </c>
      <c r="BI136" s="200">
        <f>IF(N136="nulová",J136,0)</f>
        <v>0</v>
      </c>
      <c r="BJ136" s="16" t="s">
        <v>89</v>
      </c>
      <c r="BK136" s="200">
        <f>ROUND(I136*H136,2)</f>
        <v>0</v>
      </c>
      <c r="BL136" s="16" t="s">
        <v>154</v>
      </c>
      <c r="BM136" s="199" t="s">
        <v>1978</v>
      </c>
    </row>
    <row r="137" s="2" customFormat="1" ht="24.15" customHeight="1">
      <c r="A137" s="35"/>
      <c r="B137" s="186"/>
      <c r="C137" s="201" t="s">
        <v>184</v>
      </c>
      <c r="D137" s="201" t="s">
        <v>155</v>
      </c>
      <c r="E137" s="202" t="s">
        <v>1979</v>
      </c>
      <c r="F137" s="203" t="s">
        <v>1980</v>
      </c>
      <c r="G137" s="204" t="s">
        <v>153</v>
      </c>
      <c r="H137" s="205">
        <v>2</v>
      </c>
      <c r="I137" s="206"/>
      <c r="J137" s="207">
        <f>ROUND(I137*H137,2)</f>
        <v>0</v>
      </c>
      <c r="K137" s="208"/>
      <c r="L137" s="209"/>
      <c r="M137" s="210" t="s">
        <v>1</v>
      </c>
      <c r="N137" s="211" t="s">
        <v>42</v>
      </c>
      <c r="O137" s="79"/>
      <c r="P137" s="197">
        <f>O137*H137</f>
        <v>0</v>
      </c>
      <c r="Q137" s="197">
        <v>0</v>
      </c>
      <c r="R137" s="197">
        <f>Q137*H137</f>
        <v>0</v>
      </c>
      <c r="S137" s="197">
        <v>0</v>
      </c>
      <c r="T137" s="198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99" t="s">
        <v>158</v>
      </c>
      <c r="AT137" s="199" t="s">
        <v>155</v>
      </c>
      <c r="AU137" s="199" t="s">
        <v>83</v>
      </c>
      <c r="AY137" s="16" t="s">
        <v>148</v>
      </c>
      <c r="BE137" s="200">
        <f>IF(N137="základná",J137,0)</f>
        <v>0</v>
      </c>
      <c r="BF137" s="200">
        <f>IF(N137="znížená",J137,0)</f>
        <v>0</v>
      </c>
      <c r="BG137" s="200">
        <f>IF(N137="zákl. prenesená",J137,0)</f>
        <v>0</v>
      </c>
      <c r="BH137" s="200">
        <f>IF(N137="zníž. prenesená",J137,0)</f>
        <v>0</v>
      </c>
      <c r="BI137" s="200">
        <f>IF(N137="nulová",J137,0)</f>
        <v>0</v>
      </c>
      <c r="BJ137" s="16" t="s">
        <v>89</v>
      </c>
      <c r="BK137" s="200">
        <f>ROUND(I137*H137,2)</f>
        <v>0</v>
      </c>
      <c r="BL137" s="16" t="s">
        <v>154</v>
      </c>
      <c r="BM137" s="199" t="s">
        <v>1981</v>
      </c>
    </row>
    <row r="138" s="2" customFormat="1" ht="24.15" customHeight="1">
      <c r="A138" s="35"/>
      <c r="B138" s="186"/>
      <c r="C138" s="201" t="s">
        <v>174</v>
      </c>
      <c r="D138" s="201" t="s">
        <v>155</v>
      </c>
      <c r="E138" s="202" t="s">
        <v>1982</v>
      </c>
      <c r="F138" s="203" t="s">
        <v>1983</v>
      </c>
      <c r="G138" s="204" t="s">
        <v>153</v>
      </c>
      <c r="H138" s="205">
        <v>2</v>
      </c>
      <c r="I138" s="206"/>
      <c r="J138" s="207">
        <f>ROUND(I138*H138,2)</f>
        <v>0</v>
      </c>
      <c r="K138" s="208"/>
      <c r="L138" s="209"/>
      <c r="M138" s="210" t="s">
        <v>1</v>
      </c>
      <c r="N138" s="211" t="s">
        <v>42</v>
      </c>
      <c r="O138" s="79"/>
      <c r="P138" s="197">
        <f>O138*H138</f>
        <v>0</v>
      </c>
      <c r="Q138" s="197">
        <v>0</v>
      </c>
      <c r="R138" s="197">
        <f>Q138*H138</f>
        <v>0</v>
      </c>
      <c r="S138" s="197">
        <v>0</v>
      </c>
      <c r="T138" s="198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99" t="s">
        <v>158</v>
      </c>
      <c r="AT138" s="199" t="s">
        <v>155</v>
      </c>
      <c r="AU138" s="199" t="s">
        <v>83</v>
      </c>
      <c r="AY138" s="16" t="s">
        <v>148</v>
      </c>
      <c r="BE138" s="200">
        <f>IF(N138="základná",J138,0)</f>
        <v>0</v>
      </c>
      <c r="BF138" s="200">
        <f>IF(N138="znížená",J138,0)</f>
        <v>0</v>
      </c>
      <c r="BG138" s="200">
        <f>IF(N138="zákl. prenesená",J138,0)</f>
        <v>0</v>
      </c>
      <c r="BH138" s="200">
        <f>IF(N138="zníž. prenesená",J138,0)</f>
        <v>0</v>
      </c>
      <c r="BI138" s="200">
        <f>IF(N138="nulová",J138,0)</f>
        <v>0</v>
      </c>
      <c r="BJ138" s="16" t="s">
        <v>89</v>
      </c>
      <c r="BK138" s="200">
        <f>ROUND(I138*H138,2)</f>
        <v>0</v>
      </c>
      <c r="BL138" s="16" t="s">
        <v>154</v>
      </c>
      <c r="BM138" s="199" t="s">
        <v>1984</v>
      </c>
    </row>
    <row r="139" s="2" customFormat="1" ht="24.15" customHeight="1">
      <c r="A139" s="35"/>
      <c r="B139" s="186"/>
      <c r="C139" s="201" t="s">
        <v>190</v>
      </c>
      <c r="D139" s="201" t="s">
        <v>155</v>
      </c>
      <c r="E139" s="202" t="s">
        <v>1985</v>
      </c>
      <c r="F139" s="203" t="s">
        <v>1986</v>
      </c>
      <c r="G139" s="204" t="s">
        <v>153</v>
      </c>
      <c r="H139" s="205">
        <v>2</v>
      </c>
      <c r="I139" s="206"/>
      <c r="J139" s="207">
        <f>ROUND(I139*H139,2)</f>
        <v>0</v>
      </c>
      <c r="K139" s="208"/>
      <c r="L139" s="209"/>
      <c r="M139" s="210" t="s">
        <v>1</v>
      </c>
      <c r="N139" s="211" t="s">
        <v>42</v>
      </c>
      <c r="O139" s="79"/>
      <c r="P139" s="197">
        <f>O139*H139</f>
        <v>0</v>
      </c>
      <c r="Q139" s="197">
        <v>0</v>
      </c>
      <c r="R139" s="197">
        <f>Q139*H139</f>
        <v>0</v>
      </c>
      <c r="S139" s="197">
        <v>0</v>
      </c>
      <c r="T139" s="198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99" t="s">
        <v>158</v>
      </c>
      <c r="AT139" s="199" t="s">
        <v>155</v>
      </c>
      <c r="AU139" s="199" t="s">
        <v>83</v>
      </c>
      <c r="AY139" s="16" t="s">
        <v>148</v>
      </c>
      <c r="BE139" s="200">
        <f>IF(N139="základná",J139,0)</f>
        <v>0</v>
      </c>
      <c r="BF139" s="200">
        <f>IF(N139="znížená",J139,0)</f>
        <v>0</v>
      </c>
      <c r="BG139" s="200">
        <f>IF(N139="zákl. prenesená",J139,0)</f>
        <v>0</v>
      </c>
      <c r="BH139" s="200">
        <f>IF(N139="zníž. prenesená",J139,0)</f>
        <v>0</v>
      </c>
      <c r="BI139" s="200">
        <f>IF(N139="nulová",J139,0)</f>
        <v>0</v>
      </c>
      <c r="BJ139" s="16" t="s">
        <v>89</v>
      </c>
      <c r="BK139" s="200">
        <f>ROUND(I139*H139,2)</f>
        <v>0</v>
      </c>
      <c r="BL139" s="16" t="s">
        <v>154</v>
      </c>
      <c r="BM139" s="199" t="s">
        <v>1987</v>
      </c>
    </row>
    <row r="140" s="2" customFormat="1" ht="24.15" customHeight="1">
      <c r="A140" s="35"/>
      <c r="B140" s="186"/>
      <c r="C140" s="201" t="s">
        <v>177</v>
      </c>
      <c r="D140" s="201" t="s">
        <v>155</v>
      </c>
      <c r="E140" s="202" t="s">
        <v>1988</v>
      </c>
      <c r="F140" s="203" t="s">
        <v>1989</v>
      </c>
      <c r="G140" s="204" t="s">
        <v>153</v>
      </c>
      <c r="H140" s="205">
        <v>2</v>
      </c>
      <c r="I140" s="206"/>
      <c r="J140" s="207">
        <f>ROUND(I140*H140,2)</f>
        <v>0</v>
      </c>
      <c r="K140" s="208"/>
      <c r="L140" s="209"/>
      <c r="M140" s="210" t="s">
        <v>1</v>
      </c>
      <c r="N140" s="211" t="s">
        <v>42</v>
      </c>
      <c r="O140" s="79"/>
      <c r="P140" s="197">
        <f>O140*H140</f>
        <v>0</v>
      </c>
      <c r="Q140" s="197">
        <v>0</v>
      </c>
      <c r="R140" s="197">
        <f>Q140*H140</f>
        <v>0</v>
      </c>
      <c r="S140" s="197">
        <v>0</v>
      </c>
      <c r="T140" s="198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99" t="s">
        <v>158</v>
      </c>
      <c r="AT140" s="199" t="s">
        <v>155</v>
      </c>
      <c r="AU140" s="199" t="s">
        <v>83</v>
      </c>
      <c r="AY140" s="16" t="s">
        <v>148</v>
      </c>
      <c r="BE140" s="200">
        <f>IF(N140="základná",J140,0)</f>
        <v>0</v>
      </c>
      <c r="BF140" s="200">
        <f>IF(N140="znížená",J140,0)</f>
        <v>0</v>
      </c>
      <c r="BG140" s="200">
        <f>IF(N140="zákl. prenesená",J140,0)</f>
        <v>0</v>
      </c>
      <c r="BH140" s="200">
        <f>IF(N140="zníž. prenesená",J140,0)</f>
        <v>0</v>
      </c>
      <c r="BI140" s="200">
        <f>IF(N140="nulová",J140,0)</f>
        <v>0</v>
      </c>
      <c r="BJ140" s="16" t="s">
        <v>89</v>
      </c>
      <c r="BK140" s="200">
        <f>ROUND(I140*H140,2)</f>
        <v>0</v>
      </c>
      <c r="BL140" s="16" t="s">
        <v>154</v>
      </c>
      <c r="BM140" s="199" t="s">
        <v>1990</v>
      </c>
    </row>
    <row r="141" s="2" customFormat="1" ht="24.15" customHeight="1">
      <c r="A141" s="35"/>
      <c r="B141" s="186"/>
      <c r="C141" s="201" t="s">
        <v>197</v>
      </c>
      <c r="D141" s="201" t="s">
        <v>155</v>
      </c>
      <c r="E141" s="202" t="s">
        <v>1991</v>
      </c>
      <c r="F141" s="203" t="s">
        <v>1992</v>
      </c>
      <c r="G141" s="204" t="s">
        <v>153</v>
      </c>
      <c r="H141" s="205">
        <v>2</v>
      </c>
      <c r="I141" s="206"/>
      <c r="J141" s="207">
        <f>ROUND(I141*H141,2)</f>
        <v>0</v>
      </c>
      <c r="K141" s="208"/>
      <c r="L141" s="209"/>
      <c r="M141" s="210" t="s">
        <v>1</v>
      </c>
      <c r="N141" s="211" t="s">
        <v>42</v>
      </c>
      <c r="O141" s="79"/>
      <c r="P141" s="197">
        <f>O141*H141</f>
        <v>0</v>
      </c>
      <c r="Q141" s="197">
        <v>0</v>
      </c>
      <c r="R141" s="197">
        <f>Q141*H141</f>
        <v>0</v>
      </c>
      <c r="S141" s="197">
        <v>0</v>
      </c>
      <c r="T141" s="198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99" t="s">
        <v>158</v>
      </c>
      <c r="AT141" s="199" t="s">
        <v>155</v>
      </c>
      <c r="AU141" s="199" t="s">
        <v>83</v>
      </c>
      <c r="AY141" s="16" t="s">
        <v>148</v>
      </c>
      <c r="BE141" s="200">
        <f>IF(N141="základná",J141,0)</f>
        <v>0</v>
      </c>
      <c r="BF141" s="200">
        <f>IF(N141="znížená",J141,0)</f>
        <v>0</v>
      </c>
      <c r="BG141" s="200">
        <f>IF(N141="zákl. prenesená",J141,0)</f>
        <v>0</v>
      </c>
      <c r="BH141" s="200">
        <f>IF(N141="zníž. prenesená",J141,0)</f>
        <v>0</v>
      </c>
      <c r="BI141" s="200">
        <f>IF(N141="nulová",J141,0)</f>
        <v>0</v>
      </c>
      <c r="BJ141" s="16" t="s">
        <v>89</v>
      </c>
      <c r="BK141" s="200">
        <f>ROUND(I141*H141,2)</f>
        <v>0</v>
      </c>
      <c r="BL141" s="16" t="s">
        <v>154</v>
      </c>
      <c r="BM141" s="199" t="s">
        <v>1993</v>
      </c>
    </row>
    <row r="142" s="2" customFormat="1" ht="24.15" customHeight="1">
      <c r="A142" s="35"/>
      <c r="B142" s="186"/>
      <c r="C142" s="201" t="s">
        <v>181</v>
      </c>
      <c r="D142" s="201" t="s">
        <v>155</v>
      </c>
      <c r="E142" s="202" t="s">
        <v>1994</v>
      </c>
      <c r="F142" s="203" t="s">
        <v>1995</v>
      </c>
      <c r="G142" s="204" t="s">
        <v>153</v>
      </c>
      <c r="H142" s="205">
        <v>1</v>
      </c>
      <c r="I142" s="206"/>
      <c r="J142" s="207">
        <f>ROUND(I142*H142,2)</f>
        <v>0</v>
      </c>
      <c r="K142" s="208"/>
      <c r="L142" s="209"/>
      <c r="M142" s="210" t="s">
        <v>1</v>
      </c>
      <c r="N142" s="211" t="s">
        <v>42</v>
      </c>
      <c r="O142" s="79"/>
      <c r="P142" s="197">
        <f>O142*H142</f>
        <v>0</v>
      </c>
      <c r="Q142" s="197">
        <v>0</v>
      </c>
      <c r="R142" s="197">
        <f>Q142*H142</f>
        <v>0</v>
      </c>
      <c r="S142" s="197">
        <v>0</v>
      </c>
      <c r="T142" s="198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99" t="s">
        <v>158</v>
      </c>
      <c r="AT142" s="199" t="s">
        <v>155</v>
      </c>
      <c r="AU142" s="199" t="s">
        <v>83</v>
      </c>
      <c r="AY142" s="16" t="s">
        <v>148</v>
      </c>
      <c r="BE142" s="200">
        <f>IF(N142="základná",J142,0)</f>
        <v>0</v>
      </c>
      <c r="BF142" s="200">
        <f>IF(N142="znížená",J142,0)</f>
        <v>0</v>
      </c>
      <c r="BG142" s="200">
        <f>IF(N142="zákl. prenesená",J142,0)</f>
        <v>0</v>
      </c>
      <c r="BH142" s="200">
        <f>IF(N142="zníž. prenesená",J142,0)</f>
        <v>0</v>
      </c>
      <c r="BI142" s="200">
        <f>IF(N142="nulová",J142,0)</f>
        <v>0</v>
      </c>
      <c r="BJ142" s="16" t="s">
        <v>89</v>
      </c>
      <c r="BK142" s="200">
        <f>ROUND(I142*H142,2)</f>
        <v>0</v>
      </c>
      <c r="BL142" s="16" t="s">
        <v>154</v>
      </c>
      <c r="BM142" s="199" t="s">
        <v>1996</v>
      </c>
    </row>
    <row r="143" s="2" customFormat="1" ht="24.15" customHeight="1">
      <c r="A143" s="35"/>
      <c r="B143" s="186"/>
      <c r="C143" s="201" t="s">
        <v>204</v>
      </c>
      <c r="D143" s="201" t="s">
        <v>155</v>
      </c>
      <c r="E143" s="202" t="s">
        <v>1997</v>
      </c>
      <c r="F143" s="203" t="s">
        <v>1998</v>
      </c>
      <c r="G143" s="204" t="s">
        <v>153</v>
      </c>
      <c r="H143" s="205">
        <v>2</v>
      </c>
      <c r="I143" s="206"/>
      <c r="J143" s="207">
        <f>ROUND(I143*H143,2)</f>
        <v>0</v>
      </c>
      <c r="K143" s="208"/>
      <c r="L143" s="209"/>
      <c r="M143" s="210" t="s">
        <v>1</v>
      </c>
      <c r="N143" s="211" t="s">
        <v>42</v>
      </c>
      <c r="O143" s="79"/>
      <c r="P143" s="197">
        <f>O143*H143</f>
        <v>0</v>
      </c>
      <c r="Q143" s="197">
        <v>0</v>
      </c>
      <c r="R143" s="197">
        <f>Q143*H143</f>
        <v>0</v>
      </c>
      <c r="S143" s="197">
        <v>0</v>
      </c>
      <c r="T143" s="198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99" t="s">
        <v>158</v>
      </c>
      <c r="AT143" s="199" t="s">
        <v>155</v>
      </c>
      <c r="AU143" s="199" t="s">
        <v>83</v>
      </c>
      <c r="AY143" s="16" t="s">
        <v>148</v>
      </c>
      <c r="BE143" s="200">
        <f>IF(N143="základná",J143,0)</f>
        <v>0</v>
      </c>
      <c r="BF143" s="200">
        <f>IF(N143="znížená",J143,0)</f>
        <v>0</v>
      </c>
      <c r="BG143" s="200">
        <f>IF(N143="zákl. prenesená",J143,0)</f>
        <v>0</v>
      </c>
      <c r="BH143" s="200">
        <f>IF(N143="zníž. prenesená",J143,0)</f>
        <v>0</v>
      </c>
      <c r="BI143" s="200">
        <f>IF(N143="nulová",J143,0)</f>
        <v>0</v>
      </c>
      <c r="BJ143" s="16" t="s">
        <v>89</v>
      </c>
      <c r="BK143" s="200">
        <f>ROUND(I143*H143,2)</f>
        <v>0</v>
      </c>
      <c r="BL143" s="16" t="s">
        <v>154</v>
      </c>
      <c r="BM143" s="199" t="s">
        <v>1999</v>
      </c>
    </row>
    <row r="144" s="2" customFormat="1" ht="24.15" customHeight="1">
      <c r="A144" s="35"/>
      <c r="B144" s="186"/>
      <c r="C144" s="201" t="s">
        <v>166</v>
      </c>
      <c r="D144" s="201" t="s">
        <v>155</v>
      </c>
      <c r="E144" s="202" t="s">
        <v>2000</v>
      </c>
      <c r="F144" s="203" t="s">
        <v>2001</v>
      </c>
      <c r="G144" s="204" t="s">
        <v>153</v>
      </c>
      <c r="H144" s="205">
        <v>8</v>
      </c>
      <c r="I144" s="206"/>
      <c r="J144" s="207">
        <f>ROUND(I144*H144,2)</f>
        <v>0</v>
      </c>
      <c r="K144" s="208"/>
      <c r="L144" s="209"/>
      <c r="M144" s="210" t="s">
        <v>1</v>
      </c>
      <c r="N144" s="211" t="s">
        <v>42</v>
      </c>
      <c r="O144" s="79"/>
      <c r="P144" s="197">
        <f>O144*H144</f>
        <v>0</v>
      </c>
      <c r="Q144" s="197">
        <v>0</v>
      </c>
      <c r="R144" s="197">
        <f>Q144*H144</f>
        <v>0</v>
      </c>
      <c r="S144" s="197">
        <v>0</v>
      </c>
      <c r="T144" s="198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99" t="s">
        <v>158</v>
      </c>
      <c r="AT144" s="199" t="s">
        <v>155</v>
      </c>
      <c r="AU144" s="199" t="s">
        <v>83</v>
      </c>
      <c r="AY144" s="16" t="s">
        <v>148</v>
      </c>
      <c r="BE144" s="200">
        <f>IF(N144="základná",J144,0)</f>
        <v>0</v>
      </c>
      <c r="BF144" s="200">
        <f>IF(N144="znížená",J144,0)</f>
        <v>0</v>
      </c>
      <c r="BG144" s="200">
        <f>IF(N144="zákl. prenesená",J144,0)</f>
        <v>0</v>
      </c>
      <c r="BH144" s="200">
        <f>IF(N144="zníž. prenesená",J144,0)</f>
        <v>0</v>
      </c>
      <c r="BI144" s="200">
        <f>IF(N144="nulová",J144,0)</f>
        <v>0</v>
      </c>
      <c r="BJ144" s="16" t="s">
        <v>89</v>
      </c>
      <c r="BK144" s="200">
        <f>ROUND(I144*H144,2)</f>
        <v>0</v>
      </c>
      <c r="BL144" s="16" t="s">
        <v>154</v>
      </c>
      <c r="BM144" s="199" t="s">
        <v>2002</v>
      </c>
    </row>
    <row r="145" s="2" customFormat="1" ht="24.15" customHeight="1">
      <c r="A145" s="35"/>
      <c r="B145" s="186"/>
      <c r="C145" s="201" t="s">
        <v>210</v>
      </c>
      <c r="D145" s="201" t="s">
        <v>155</v>
      </c>
      <c r="E145" s="202" t="s">
        <v>2003</v>
      </c>
      <c r="F145" s="203" t="s">
        <v>2004</v>
      </c>
      <c r="G145" s="204" t="s">
        <v>153</v>
      </c>
      <c r="H145" s="205">
        <v>2</v>
      </c>
      <c r="I145" s="206"/>
      <c r="J145" s="207">
        <f>ROUND(I145*H145,2)</f>
        <v>0</v>
      </c>
      <c r="K145" s="208"/>
      <c r="L145" s="209"/>
      <c r="M145" s="210" t="s">
        <v>1</v>
      </c>
      <c r="N145" s="211" t="s">
        <v>42</v>
      </c>
      <c r="O145" s="79"/>
      <c r="P145" s="197">
        <f>O145*H145</f>
        <v>0</v>
      </c>
      <c r="Q145" s="197">
        <v>0</v>
      </c>
      <c r="R145" s="197">
        <f>Q145*H145</f>
        <v>0</v>
      </c>
      <c r="S145" s="197">
        <v>0</v>
      </c>
      <c r="T145" s="198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99" t="s">
        <v>158</v>
      </c>
      <c r="AT145" s="199" t="s">
        <v>155</v>
      </c>
      <c r="AU145" s="199" t="s">
        <v>83</v>
      </c>
      <c r="AY145" s="16" t="s">
        <v>148</v>
      </c>
      <c r="BE145" s="200">
        <f>IF(N145="základná",J145,0)</f>
        <v>0</v>
      </c>
      <c r="BF145" s="200">
        <f>IF(N145="znížená",J145,0)</f>
        <v>0</v>
      </c>
      <c r="BG145" s="200">
        <f>IF(N145="zákl. prenesená",J145,0)</f>
        <v>0</v>
      </c>
      <c r="BH145" s="200">
        <f>IF(N145="zníž. prenesená",J145,0)</f>
        <v>0</v>
      </c>
      <c r="BI145" s="200">
        <f>IF(N145="nulová",J145,0)</f>
        <v>0</v>
      </c>
      <c r="BJ145" s="16" t="s">
        <v>89</v>
      </c>
      <c r="BK145" s="200">
        <f>ROUND(I145*H145,2)</f>
        <v>0</v>
      </c>
      <c r="BL145" s="16" t="s">
        <v>154</v>
      </c>
      <c r="BM145" s="199" t="s">
        <v>2005</v>
      </c>
    </row>
    <row r="146" s="2" customFormat="1" ht="24.15" customHeight="1">
      <c r="A146" s="35"/>
      <c r="B146" s="186"/>
      <c r="C146" s="201" t="s">
        <v>187</v>
      </c>
      <c r="D146" s="201" t="s">
        <v>155</v>
      </c>
      <c r="E146" s="202" t="s">
        <v>2006</v>
      </c>
      <c r="F146" s="203" t="s">
        <v>2007</v>
      </c>
      <c r="G146" s="204" t="s">
        <v>153</v>
      </c>
      <c r="H146" s="205">
        <v>1</v>
      </c>
      <c r="I146" s="206"/>
      <c r="J146" s="207">
        <f>ROUND(I146*H146,2)</f>
        <v>0</v>
      </c>
      <c r="K146" s="208"/>
      <c r="L146" s="209"/>
      <c r="M146" s="210" t="s">
        <v>1</v>
      </c>
      <c r="N146" s="211" t="s">
        <v>42</v>
      </c>
      <c r="O146" s="79"/>
      <c r="P146" s="197">
        <f>O146*H146</f>
        <v>0</v>
      </c>
      <c r="Q146" s="197">
        <v>0</v>
      </c>
      <c r="R146" s="197">
        <f>Q146*H146</f>
        <v>0</v>
      </c>
      <c r="S146" s="197">
        <v>0</v>
      </c>
      <c r="T146" s="198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99" t="s">
        <v>158</v>
      </c>
      <c r="AT146" s="199" t="s">
        <v>155</v>
      </c>
      <c r="AU146" s="199" t="s">
        <v>83</v>
      </c>
      <c r="AY146" s="16" t="s">
        <v>148</v>
      </c>
      <c r="BE146" s="200">
        <f>IF(N146="základná",J146,0)</f>
        <v>0</v>
      </c>
      <c r="BF146" s="200">
        <f>IF(N146="znížená",J146,0)</f>
        <v>0</v>
      </c>
      <c r="BG146" s="200">
        <f>IF(N146="zákl. prenesená",J146,0)</f>
        <v>0</v>
      </c>
      <c r="BH146" s="200">
        <f>IF(N146="zníž. prenesená",J146,0)</f>
        <v>0</v>
      </c>
      <c r="BI146" s="200">
        <f>IF(N146="nulová",J146,0)</f>
        <v>0</v>
      </c>
      <c r="BJ146" s="16" t="s">
        <v>89</v>
      </c>
      <c r="BK146" s="200">
        <f>ROUND(I146*H146,2)</f>
        <v>0</v>
      </c>
      <c r="BL146" s="16" t="s">
        <v>154</v>
      </c>
      <c r="BM146" s="199" t="s">
        <v>2008</v>
      </c>
    </row>
    <row r="147" s="2" customFormat="1" ht="24.15" customHeight="1">
      <c r="A147" s="35"/>
      <c r="B147" s="186"/>
      <c r="C147" s="201" t="s">
        <v>217</v>
      </c>
      <c r="D147" s="201" t="s">
        <v>155</v>
      </c>
      <c r="E147" s="202" t="s">
        <v>2009</v>
      </c>
      <c r="F147" s="203" t="s">
        <v>2010</v>
      </c>
      <c r="G147" s="204" t="s">
        <v>153</v>
      </c>
      <c r="H147" s="205">
        <v>1</v>
      </c>
      <c r="I147" s="206"/>
      <c r="J147" s="207">
        <f>ROUND(I147*H147,2)</f>
        <v>0</v>
      </c>
      <c r="K147" s="208"/>
      <c r="L147" s="209"/>
      <c r="M147" s="210" t="s">
        <v>1</v>
      </c>
      <c r="N147" s="211" t="s">
        <v>42</v>
      </c>
      <c r="O147" s="79"/>
      <c r="P147" s="197">
        <f>O147*H147</f>
        <v>0</v>
      </c>
      <c r="Q147" s="197">
        <v>0</v>
      </c>
      <c r="R147" s="197">
        <f>Q147*H147</f>
        <v>0</v>
      </c>
      <c r="S147" s="197">
        <v>0</v>
      </c>
      <c r="T147" s="198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99" t="s">
        <v>158</v>
      </c>
      <c r="AT147" s="199" t="s">
        <v>155</v>
      </c>
      <c r="AU147" s="199" t="s">
        <v>83</v>
      </c>
      <c r="AY147" s="16" t="s">
        <v>148</v>
      </c>
      <c r="BE147" s="200">
        <f>IF(N147="základná",J147,0)</f>
        <v>0</v>
      </c>
      <c r="BF147" s="200">
        <f>IF(N147="znížená",J147,0)</f>
        <v>0</v>
      </c>
      <c r="BG147" s="200">
        <f>IF(N147="zákl. prenesená",J147,0)</f>
        <v>0</v>
      </c>
      <c r="BH147" s="200">
        <f>IF(N147="zníž. prenesená",J147,0)</f>
        <v>0</v>
      </c>
      <c r="BI147" s="200">
        <f>IF(N147="nulová",J147,0)</f>
        <v>0</v>
      </c>
      <c r="BJ147" s="16" t="s">
        <v>89</v>
      </c>
      <c r="BK147" s="200">
        <f>ROUND(I147*H147,2)</f>
        <v>0</v>
      </c>
      <c r="BL147" s="16" t="s">
        <v>154</v>
      </c>
      <c r="BM147" s="199" t="s">
        <v>2011</v>
      </c>
    </row>
    <row r="148" s="2" customFormat="1" ht="33" customHeight="1">
      <c r="A148" s="35"/>
      <c r="B148" s="186"/>
      <c r="C148" s="201" t="s">
        <v>7</v>
      </c>
      <c r="D148" s="201" t="s">
        <v>155</v>
      </c>
      <c r="E148" s="202" t="s">
        <v>2012</v>
      </c>
      <c r="F148" s="203" t="s">
        <v>2013</v>
      </c>
      <c r="G148" s="204" t="s">
        <v>153</v>
      </c>
      <c r="H148" s="205">
        <v>1</v>
      </c>
      <c r="I148" s="206"/>
      <c r="J148" s="207">
        <f>ROUND(I148*H148,2)</f>
        <v>0</v>
      </c>
      <c r="K148" s="208"/>
      <c r="L148" s="209"/>
      <c r="M148" s="210" t="s">
        <v>1</v>
      </c>
      <c r="N148" s="211" t="s">
        <v>42</v>
      </c>
      <c r="O148" s="79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99" t="s">
        <v>158</v>
      </c>
      <c r="AT148" s="199" t="s">
        <v>155</v>
      </c>
      <c r="AU148" s="199" t="s">
        <v>83</v>
      </c>
      <c r="AY148" s="16" t="s">
        <v>148</v>
      </c>
      <c r="BE148" s="200">
        <f>IF(N148="základná",J148,0)</f>
        <v>0</v>
      </c>
      <c r="BF148" s="200">
        <f>IF(N148="znížená",J148,0)</f>
        <v>0</v>
      </c>
      <c r="BG148" s="200">
        <f>IF(N148="zákl. prenesená",J148,0)</f>
        <v>0</v>
      </c>
      <c r="BH148" s="200">
        <f>IF(N148="zníž. prenesená",J148,0)</f>
        <v>0</v>
      </c>
      <c r="BI148" s="200">
        <f>IF(N148="nulová",J148,0)</f>
        <v>0</v>
      </c>
      <c r="BJ148" s="16" t="s">
        <v>89</v>
      </c>
      <c r="BK148" s="200">
        <f>ROUND(I148*H148,2)</f>
        <v>0</v>
      </c>
      <c r="BL148" s="16" t="s">
        <v>154</v>
      </c>
      <c r="BM148" s="199" t="s">
        <v>2014</v>
      </c>
    </row>
    <row r="149" s="2" customFormat="1" ht="21.75" customHeight="1">
      <c r="A149" s="35"/>
      <c r="B149" s="186"/>
      <c r="C149" s="201" t="s">
        <v>227</v>
      </c>
      <c r="D149" s="201" t="s">
        <v>155</v>
      </c>
      <c r="E149" s="202" t="s">
        <v>2015</v>
      </c>
      <c r="F149" s="203" t="s">
        <v>2016</v>
      </c>
      <c r="G149" s="204" t="s">
        <v>153</v>
      </c>
      <c r="H149" s="205">
        <v>4</v>
      </c>
      <c r="I149" s="206"/>
      <c r="J149" s="207">
        <f>ROUND(I149*H149,2)</f>
        <v>0</v>
      </c>
      <c r="K149" s="208"/>
      <c r="L149" s="209"/>
      <c r="M149" s="210" t="s">
        <v>1</v>
      </c>
      <c r="N149" s="211" t="s">
        <v>42</v>
      </c>
      <c r="O149" s="79"/>
      <c r="P149" s="197">
        <f>O149*H149</f>
        <v>0</v>
      </c>
      <c r="Q149" s="197">
        <v>0</v>
      </c>
      <c r="R149" s="197">
        <f>Q149*H149</f>
        <v>0</v>
      </c>
      <c r="S149" s="197">
        <v>0</v>
      </c>
      <c r="T149" s="198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99" t="s">
        <v>158</v>
      </c>
      <c r="AT149" s="199" t="s">
        <v>155</v>
      </c>
      <c r="AU149" s="199" t="s">
        <v>83</v>
      </c>
      <c r="AY149" s="16" t="s">
        <v>148</v>
      </c>
      <c r="BE149" s="200">
        <f>IF(N149="základná",J149,0)</f>
        <v>0</v>
      </c>
      <c r="BF149" s="200">
        <f>IF(N149="znížená",J149,0)</f>
        <v>0</v>
      </c>
      <c r="BG149" s="200">
        <f>IF(N149="zákl. prenesená",J149,0)</f>
        <v>0</v>
      </c>
      <c r="BH149" s="200">
        <f>IF(N149="zníž. prenesená",J149,0)</f>
        <v>0</v>
      </c>
      <c r="BI149" s="200">
        <f>IF(N149="nulová",J149,0)</f>
        <v>0</v>
      </c>
      <c r="BJ149" s="16" t="s">
        <v>89</v>
      </c>
      <c r="BK149" s="200">
        <f>ROUND(I149*H149,2)</f>
        <v>0</v>
      </c>
      <c r="BL149" s="16" t="s">
        <v>154</v>
      </c>
      <c r="BM149" s="199" t="s">
        <v>2017</v>
      </c>
    </row>
    <row r="150" s="2" customFormat="1" ht="24.15" customHeight="1">
      <c r="A150" s="35"/>
      <c r="B150" s="186"/>
      <c r="C150" s="201" t="s">
        <v>193</v>
      </c>
      <c r="D150" s="201" t="s">
        <v>155</v>
      </c>
      <c r="E150" s="202" t="s">
        <v>2018</v>
      </c>
      <c r="F150" s="203" t="s">
        <v>2019</v>
      </c>
      <c r="G150" s="204" t="s">
        <v>1975</v>
      </c>
      <c r="H150" s="205">
        <v>7</v>
      </c>
      <c r="I150" s="206"/>
      <c r="J150" s="207">
        <f>ROUND(I150*H150,2)</f>
        <v>0</v>
      </c>
      <c r="K150" s="208"/>
      <c r="L150" s="209"/>
      <c r="M150" s="210" t="s">
        <v>1</v>
      </c>
      <c r="N150" s="211" t="s">
        <v>42</v>
      </c>
      <c r="O150" s="79"/>
      <c r="P150" s="197">
        <f>O150*H150</f>
        <v>0</v>
      </c>
      <c r="Q150" s="197">
        <v>0</v>
      </c>
      <c r="R150" s="197">
        <f>Q150*H150</f>
        <v>0</v>
      </c>
      <c r="S150" s="197">
        <v>0</v>
      </c>
      <c r="T150" s="198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99" t="s">
        <v>158</v>
      </c>
      <c r="AT150" s="199" t="s">
        <v>155</v>
      </c>
      <c r="AU150" s="199" t="s">
        <v>83</v>
      </c>
      <c r="AY150" s="16" t="s">
        <v>148</v>
      </c>
      <c r="BE150" s="200">
        <f>IF(N150="základná",J150,0)</f>
        <v>0</v>
      </c>
      <c r="BF150" s="200">
        <f>IF(N150="znížená",J150,0)</f>
        <v>0</v>
      </c>
      <c r="BG150" s="200">
        <f>IF(N150="zákl. prenesená",J150,0)</f>
        <v>0</v>
      </c>
      <c r="BH150" s="200">
        <f>IF(N150="zníž. prenesená",J150,0)</f>
        <v>0</v>
      </c>
      <c r="BI150" s="200">
        <f>IF(N150="nulová",J150,0)</f>
        <v>0</v>
      </c>
      <c r="BJ150" s="16" t="s">
        <v>89</v>
      </c>
      <c r="BK150" s="200">
        <f>ROUND(I150*H150,2)</f>
        <v>0</v>
      </c>
      <c r="BL150" s="16" t="s">
        <v>154</v>
      </c>
      <c r="BM150" s="199" t="s">
        <v>2020</v>
      </c>
    </row>
    <row r="151" s="2" customFormat="1" ht="24.15" customHeight="1">
      <c r="A151" s="35"/>
      <c r="B151" s="186"/>
      <c r="C151" s="201" t="s">
        <v>234</v>
      </c>
      <c r="D151" s="201" t="s">
        <v>155</v>
      </c>
      <c r="E151" s="202" t="s">
        <v>2021</v>
      </c>
      <c r="F151" s="203" t="s">
        <v>2022</v>
      </c>
      <c r="G151" s="204" t="s">
        <v>1975</v>
      </c>
      <c r="H151" s="205">
        <v>24</v>
      </c>
      <c r="I151" s="206"/>
      <c r="J151" s="207">
        <f>ROUND(I151*H151,2)</f>
        <v>0</v>
      </c>
      <c r="K151" s="208"/>
      <c r="L151" s="209"/>
      <c r="M151" s="210" t="s">
        <v>1</v>
      </c>
      <c r="N151" s="211" t="s">
        <v>42</v>
      </c>
      <c r="O151" s="79"/>
      <c r="P151" s="197">
        <f>O151*H151</f>
        <v>0</v>
      </c>
      <c r="Q151" s="197">
        <v>0</v>
      </c>
      <c r="R151" s="197">
        <f>Q151*H151</f>
        <v>0</v>
      </c>
      <c r="S151" s="197">
        <v>0</v>
      </c>
      <c r="T151" s="198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99" t="s">
        <v>158</v>
      </c>
      <c r="AT151" s="199" t="s">
        <v>155</v>
      </c>
      <c r="AU151" s="199" t="s">
        <v>83</v>
      </c>
      <c r="AY151" s="16" t="s">
        <v>148</v>
      </c>
      <c r="BE151" s="200">
        <f>IF(N151="základná",J151,0)</f>
        <v>0</v>
      </c>
      <c r="BF151" s="200">
        <f>IF(N151="znížená",J151,0)</f>
        <v>0</v>
      </c>
      <c r="BG151" s="200">
        <f>IF(N151="zákl. prenesená",J151,0)</f>
        <v>0</v>
      </c>
      <c r="BH151" s="200">
        <f>IF(N151="zníž. prenesená",J151,0)</f>
        <v>0</v>
      </c>
      <c r="BI151" s="200">
        <f>IF(N151="nulová",J151,0)</f>
        <v>0</v>
      </c>
      <c r="BJ151" s="16" t="s">
        <v>89</v>
      </c>
      <c r="BK151" s="200">
        <f>ROUND(I151*H151,2)</f>
        <v>0</v>
      </c>
      <c r="BL151" s="16" t="s">
        <v>154</v>
      </c>
      <c r="BM151" s="199" t="s">
        <v>2023</v>
      </c>
    </row>
    <row r="152" s="2" customFormat="1" ht="24.15" customHeight="1">
      <c r="A152" s="35"/>
      <c r="B152" s="186"/>
      <c r="C152" s="201" t="s">
        <v>196</v>
      </c>
      <c r="D152" s="201" t="s">
        <v>155</v>
      </c>
      <c r="E152" s="202" t="s">
        <v>2024</v>
      </c>
      <c r="F152" s="203" t="s">
        <v>2025</v>
      </c>
      <c r="G152" s="204" t="s">
        <v>1975</v>
      </c>
      <c r="H152" s="205">
        <v>19</v>
      </c>
      <c r="I152" s="206"/>
      <c r="J152" s="207">
        <f>ROUND(I152*H152,2)</f>
        <v>0</v>
      </c>
      <c r="K152" s="208"/>
      <c r="L152" s="209"/>
      <c r="M152" s="210" t="s">
        <v>1</v>
      </c>
      <c r="N152" s="211" t="s">
        <v>42</v>
      </c>
      <c r="O152" s="79"/>
      <c r="P152" s="197">
        <f>O152*H152</f>
        <v>0</v>
      </c>
      <c r="Q152" s="197">
        <v>0</v>
      </c>
      <c r="R152" s="197">
        <f>Q152*H152</f>
        <v>0</v>
      </c>
      <c r="S152" s="197">
        <v>0</v>
      </c>
      <c r="T152" s="198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99" t="s">
        <v>158</v>
      </c>
      <c r="AT152" s="199" t="s">
        <v>155</v>
      </c>
      <c r="AU152" s="199" t="s">
        <v>83</v>
      </c>
      <c r="AY152" s="16" t="s">
        <v>148</v>
      </c>
      <c r="BE152" s="200">
        <f>IF(N152="základná",J152,0)</f>
        <v>0</v>
      </c>
      <c r="BF152" s="200">
        <f>IF(N152="znížená",J152,0)</f>
        <v>0</v>
      </c>
      <c r="BG152" s="200">
        <f>IF(N152="zákl. prenesená",J152,0)</f>
        <v>0</v>
      </c>
      <c r="BH152" s="200">
        <f>IF(N152="zníž. prenesená",J152,0)</f>
        <v>0</v>
      </c>
      <c r="BI152" s="200">
        <f>IF(N152="nulová",J152,0)</f>
        <v>0</v>
      </c>
      <c r="BJ152" s="16" t="s">
        <v>89</v>
      </c>
      <c r="BK152" s="200">
        <f>ROUND(I152*H152,2)</f>
        <v>0</v>
      </c>
      <c r="BL152" s="16" t="s">
        <v>154</v>
      </c>
      <c r="BM152" s="199" t="s">
        <v>2026</v>
      </c>
    </row>
    <row r="153" s="2" customFormat="1" ht="24.15" customHeight="1">
      <c r="A153" s="35"/>
      <c r="B153" s="186"/>
      <c r="C153" s="201" t="s">
        <v>241</v>
      </c>
      <c r="D153" s="201" t="s">
        <v>155</v>
      </c>
      <c r="E153" s="202" t="s">
        <v>2027</v>
      </c>
      <c r="F153" s="203" t="s">
        <v>2028</v>
      </c>
      <c r="G153" s="204" t="s">
        <v>1975</v>
      </c>
      <c r="H153" s="205">
        <v>16</v>
      </c>
      <c r="I153" s="206"/>
      <c r="J153" s="207">
        <f>ROUND(I153*H153,2)</f>
        <v>0</v>
      </c>
      <c r="K153" s="208"/>
      <c r="L153" s="209"/>
      <c r="M153" s="210" t="s">
        <v>1</v>
      </c>
      <c r="N153" s="211" t="s">
        <v>42</v>
      </c>
      <c r="O153" s="79"/>
      <c r="P153" s="197">
        <f>O153*H153</f>
        <v>0</v>
      </c>
      <c r="Q153" s="197">
        <v>0</v>
      </c>
      <c r="R153" s="197">
        <f>Q153*H153</f>
        <v>0</v>
      </c>
      <c r="S153" s="197">
        <v>0</v>
      </c>
      <c r="T153" s="198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99" t="s">
        <v>158</v>
      </c>
      <c r="AT153" s="199" t="s">
        <v>155</v>
      </c>
      <c r="AU153" s="199" t="s">
        <v>83</v>
      </c>
      <c r="AY153" s="16" t="s">
        <v>148</v>
      </c>
      <c r="BE153" s="200">
        <f>IF(N153="základná",J153,0)</f>
        <v>0</v>
      </c>
      <c r="BF153" s="200">
        <f>IF(N153="znížená",J153,0)</f>
        <v>0</v>
      </c>
      <c r="BG153" s="200">
        <f>IF(N153="zákl. prenesená",J153,0)</f>
        <v>0</v>
      </c>
      <c r="BH153" s="200">
        <f>IF(N153="zníž. prenesená",J153,0)</f>
        <v>0</v>
      </c>
      <c r="BI153" s="200">
        <f>IF(N153="nulová",J153,0)</f>
        <v>0</v>
      </c>
      <c r="BJ153" s="16" t="s">
        <v>89</v>
      </c>
      <c r="BK153" s="200">
        <f>ROUND(I153*H153,2)</f>
        <v>0</v>
      </c>
      <c r="BL153" s="16" t="s">
        <v>154</v>
      </c>
      <c r="BM153" s="199" t="s">
        <v>2029</v>
      </c>
    </row>
    <row r="154" s="2" customFormat="1" ht="24.15" customHeight="1">
      <c r="A154" s="35"/>
      <c r="B154" s="186"/>
      <c r="C154" s="201" t="s">
        <v>200</v>
      </c>
      <c r="D154" s="201" t="s">
        <v>155</v>
      </c>
      <c r="E154" s="202" t="s">
        <v>2030</v>
      </c>
      <c r="F154" s="203" t="s">
        <v>2031</v>
      </c>
      <c r="G154" s="204" t="s">
        <v>1975</v>
      </c>
      <c r="H154" s="205">
        <v>12</v>
      </c>
      <c r="I154" s="206"/>
      <c r="J154" s="207">
        <f>ROUND(I154*H154,2)</f>
        <v>0</v>
      </c>
      <c r="K154" s="208"/>
      <c r="L154" s="209"/>
      <c r="M154" s="210" t="s">
        <v>1</v>
      </c>
      <c r="N154" s="211" t="s">
        <v>42</v>
      </c>
      <c r="O154" s="79"/>
      <c r="P154" s="197">
        <f>O154*H154</f>
        <v>0</v>
      </c>
      <c r="Q154" s="197">
        <v>0</v>
      </c>
      <c r="R154" s="197">
        <f>Q154*H154</f>
        <v>0</v>
      </c>
      <c r="S154" s="197">
        <v>0</v>
      </c>
      <c r="T154" s="198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99" t="s">
        <v>158</v>
      </c>
      <c r="AT154" s="199" t="s">
        <v>155</v>
      </c>
      <c r="AU154" s="199" t="s">
        <v>83</v>
      </c>
      <c r="AY154" s="16" t="s">
        <v>148</v>
      </c>
      <c r="BE154" s="200">
        <f>IF(N154="základná",J154,0)</f>
        <v>0</v>
      </c>
      <c r="BF154" s="200">
        <f>IF(N154="znížená",J154,0)</f>
        <v>0</v>
      </c>
      <c r="BG154" s="200">
        <f>IF(N154="zákl. prenesená",J154,0)</f>
        <v>0</v>
      </c>
      <c r="BH154" s="200">
        <f>IF(N154="zníž. prenesená",J154,0)</f>
        <v>0</v>
      </c>
      <c r="BI154" s="200">
        <f>IF(N154="nulová",J154,0)</f>
        <v>0</v>
      </c>
      <c r="BJ154" s="16" t="s">
        <v>89</v>
      </c>
      <c r="BK154" s="200">
        <f>ROUND(I154*H154,2)</f>
        <v>0</v>
      </c>
      <c r="BL154" s="16" t="s">
        <v>154</v>
      </c>
      <c r="BM154" s="199" t="s">
        <v>2032</v>
      </c>
    </row>
    <row r="155" s="2" customFormat="1" ht="33" customHeight="1">
      <c r="A155" s="35"/>
      <c r="B155" s="186"/>
      <c r="C155" s="201" t="s">
        <v>248</v>
      </c>
      <c r="D155" s="201" t="s">
        <v>155</v>
      </c>
      <c r="E155" s="202" t="s">
        <v>2033</v>
      </c>
      <c r="F155" s="203" t="s">
        <v>2034</v>
      </c>
      <c r="G155" s="204" t="s">
        <v>1354</v>
      </c>
      <c r="H155" s="205">
        <v>45</v>
      </c>
      <c r="I155" s="206"/>
      <c r="J155" s="207">
        <f>ROUND(I155*H155,2)</f>
        <v>0</v>
      </c>
      <c r="K155" s="208"/>
      <c r="L155" s="209"/>
      <c r="M155" s="210" t="s">
        <v>1</v>
      </c>
      <c r="N155" s="211" t="s">
        <v>42</v>
      </c>
      <c r="O155" s="79"/>
      <c r="P155" s="197">
        <f>O155*H155</f>
        <v>0</v>
      </c>
      <c r="Q155" s="197">
        <v>0</v>
      </c>
      <c r="R155" s="197">
        <f>Q155*H155</f>
        <v>0</v>
      </c>
      <c r="S155" s="197">
        <v>0</v>
      </c>
      <c r="T155" s="198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99" t="s">
        <v>158</v>
      </c>
      <c r="AT155" s="199" t="s">
        <v>155</v>
      </c>
      <c r="AU155" s="199" t="s">
        <v>83</v>
      </c>
      <c r="AY155" s="16" t="s">
        <v>148</v>
      </c>
      <c r="BE155" s="200">
        <f>IF(N155="základná",J155,0)</f>
        <v>0</v>
      </c>
      <c r="BF155" s="200">
        <f>IF(N155="znížená",J155,0)</f>
        <v>0</v>
      </c>
      <c r="BG155" s="200">
        <f>IF(N155="zákl. prenesená",J155,0)</f>
        <v>0</v>
      </c>
      <c r="BH155" s="200">
        <f>IF(N155="zníž. prenesená",J155,0)</f>
        <v>0</v>
      </c>
      <c r="BI155" s="200">
        <f>IF(N155="nulová",J155,0)</f>
        <v>0</v>
      </c>
      <c r="BJ155" s="16" t="s">
        <v>89</v>
      </c>
      <c r="BK155" s="200">
        <f>ROUND(I155*H155,2)</f>
        <v>0</v>
      </c>
      <c r="BL155" s="16" t="s">
        <v>154</v>
      </c>
      <c r="BM155" s="199" t="s">
        <v>247</v>
      </c>
    </row>
    <row r="156" s="2" customFormat="1" ht="24.15" customHeight="1">
      <c r="A156" s="35"/>
      <c r="B156" s="186"/>
      <c r="C156" s="201" t="s">
        <v>203</v>
      </c>
      <c r="D156" s="201" t="s">
        <v>155</v>
      </c>
      <c r="E156" s="202" t="s">
        <v>2035</v>
      </c>
      <c r="F156" s="203" t="s">
        <v>2036</v>
      </c>
      <c r="G156" s="204" t="s">
        <v>1354</v>
      </c>
      <c r="H156" s="205">
        <v>100</v>
      </c>
      <c r="I156" s="206"/>
      <c r="J156" s="207">
        <f>ROUND(I156*H156,2)</f>
        <v>0</v>
      </c>
      <c r="K156" s="208"/>
      <c r="L156" s="209"/>
      <c r="M156" s="210" t="s">
        <v>1</v>
      </c>
      <c r="N156" s="211" t="s">
        <v>42</v>
      </c>
      <c r="O156" s="79"/>
      <c r="P156" s="197">
        <f>O156*H156</f>
        <v>0</v>
      </c>
      <c r="Q156" s="197">
        <v>0</v>
      </c>
      <c r="R156" s="197">
        <f>Q156*H156</f>
        <v>0</v>
      </c>
      <c r="S156" s="197">
        <v>0</v>
      </c>
      <c r="T156" s="198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99" t="s">
        <v>158</v>
      </c>
      <c r="AT156" s="199" t="s">
        <v>155</v>
      </c>
      <c r="AU156" s="199" t="s">
        <v>83</v>
      </c>
      <c r="AY156" s="16" t="s">
        <v>148</v>
      </c>
      <c r="BE156" s="200">
        <f>IF(N156="základná",J156,0)</f>
        <v>0</v>
      </c>
      <c r="BF156" s="200">
        <f>IF(N156="znížená",J156,0)</f>
        <v>0</v>
      </c>
      <c r="BG156" s="200">
        <f>IF(N156="zákl. prenesená",J156,0)</f>
        <v>0</v>
      </c>
      <c r="BH156" s="200">
        <f>IF(N156="zníž. prenesená",J156,0)</f>
        <v>0</v>
      </c>
      <c r="BI156" s="200">
        <f>IF(N156="nulová",J156,0)</f>
        <v>0</v>
      </c>
      <c r="BJ156" s="16" t="s">
        <v>89</v>
      </c>
      <c r="BK156" s="200">
        <f>ROUND(I156*H156,2)</f>
        <v>0</v>
      </c>
      <c r="BL156" s="16" t="s">
        <v>154</v>
      </c>
      <c r="BM156" s="199" t="s">
        <v>251</v>
      </c>
    </row>
    <row r="157" s="2" customFormat="1" ht="16.5" customHeight="1">
      <c r="A157" s="35"/>
      <c r="B157" s="186"/>
      <c r="C157" s="201" t="s">
        <v>255</v>
      </c>
      <c r="D157" s="201" t="s">
        <v>155</v>
      </c>
      <c r="E157" s="202" t="s">
        <v>2037</v>
      </c>
      <c r="F157" s="203" t="s">
        <v>2038</v>
      </c>
      <c r="G157" s="204" t="s">
        <v>153</v>
      </c>
      <c r="H157" s="205">
        <v>1</v>
      </c>
      <c r="I157" s="206"/>
      <c r="J157" s="207">
        <f>ROUND(I157*H157,2)</f>
        <v>0</v>
      </c>
      <c r="K157" s="208"/>
      <c r="L157" s="209"/>
      <c r="M157" s="210" t="s">
        <v>1</v>
      </c>
      <c r="N157" s="211" t="s">
        <v>42</v>
      </c>
      <c r="O157" s="79"/>
      <c r="P157" s="197">
        <f>O157*H157</f>
        <v>0</v>
      </c>
      <c r="Q157" s="197">
        <v>0</v>
      </c>
      <c r="R157" s="197">
        <f>Q157*H157</f>
        <v>0</v>
      </c>
      <c r="S157" s="197">
        <v>0</v>
      </c>
      <c r="T157" s="198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99" t="s">
        <v>158</v>
      </c>
      <c r="AT157" s="199" t="s">
        <v>155</v>
      </c>
      <c r="AU157" s="199" t="s">
        <v>83</v>
      </c>
      <c r="AY157" s="16" t="s">
        <v>148</v>
      </c>
      <c r="BE157" s="200">
        <f>IF(N157="základná",J157,0)</f>
        <v>0</v>
      </c>
      <c r="BF157" s="200">
        <f>IF(N157="znížená",J157,0)</f>
        <v>0</v>
      </c>
      <c r="BG157" s="200">
        <f>IF(N157="zákl. prenesená",J157,0)</f>
        <v>0</v>
      </c>
      <c r="BH157" s="200">
        <f>IF(N157="zníž. prenesená",J157,0)</f>
        <v>0</v>
      </c>
      <c r="BI157" s="200">
        <f>IF(N157="nulová",J157,0)</f>
        <v>0</v>
      </c>
      <c r="BJ157" s="16" t="s">
        <v>89</v>
      </c>
      <c r="BK157" s="200">
        <f>ROUND(I157*H157,2)</f>
        <v>0</v>
      </c>
      <c r="BL157" s="16" t="s">
        <v>154</v>
      </c>
      <c r="BM157" s="199" t="s">
        <v>258</v>
      </c>
    </row>
    <row r="158" s="2" customFormat="1" ht="16.5" customHeight="1">
      <c r="A158" s="35"/>
      <c r="B158" s="186"/>
      <c r="C158" s="187" t="s">
        <v>207</v>
      </c>
      <c r="D158" s="187" t="s">
        <v>150</v>
      </c>
      <c r="E158" s="188" t="s">
        <v>2039</v>
      </c>
      <c r="F158" s="189" t="s">
        <v>2040</v>
      </c>
      <c r="G158" s="190" t="s">
        <v>153</v>
      </c>
      <c r="H158" s="191">
        <v>1</v>
      </c>
      <c r="I158" s="192"/>
      <c r="J158" s="193">
        <f>ROUND(I158*H158,2)</f>
        <v>0</v>
      </c>
      <c r="K158" s="194"/>
      <c r="L158" s="36"/>
      <c r="M158" s="195" t="s">
        <v>1</v>
      </c>
      <c r="N158" s="196" t="s">
        <v>42</v>
      </c>
      <c r="O158" s="79"/>
      <c r="P158" s="197">
        <f>O158*H158</f>
        <v>0</v>
      </c>
      <c r="Q158" s="197">
        <v>0</v>
      </c>
      <c r="R158" s="197">
        <f>Q158*H158</f>
        <v>0</v>
      </c>
      <c r="S158" s="197">
        <v>0</v>
      </c>
      <c r="T158" s="198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99" t="s">
        <v>154</v>
      </c>
      <c r="AT158" s="199" t="s">
        <v>150</v>
      </c>
      <c r="AU158" s="199" t="s">
        <v>83</v>
      </c>
      <c r="AY158" s="16" t="s">
        <v>148</v>
      </c>
      <c r="BE158" s="200">
        <f>IF(N158="základná",J158,0)</f>
        <v>0</v>
      </c>
      <c r="BF158" s="200">
        <f>IF(N158="znížená",J158,0)</f>
        <v>0</v>
      </c>
      <c r="BG158" s="200">
        <f>IF(N158="zákl. prenesená",J158,0)</f>
        <v>0</v>
      </c>
      <c r="BH158" s="200">
        <f>IF(N158="zníž. prenesená",J158,0)</f>
        <v>0</v>
      </c>
      <c r="BI158" s="200">
        <f>IF(N158="nulová",J158,0)</f>
        <v>0</v>
      </c>
      <c r="BJ158" s="16" t="s">
        <v>89</v>
      </c>
      <c r="BK158" s="200">
        <f>ROUND(I158*H158,2)</f>
        <v>0</v>
      </c>
      <c r="BL158" s="16" t="s">
        <v>154</v>
      </c>
      <c r="BM158" s="199" t="s">
        <v>261</v>
      </c>
    </row>
    <row r="159" s="12" customFormat="1" ht="25.92" customHeight="1">
      <c r="A159" s="12"/>
      <c r="B159" s="173"/>
      <c r="C159" s="12"/>
      <c r="D159" s="174" t="s">
        <v>75</v>
      </c>
      <c r="E159" s="175" t="s">
        <v>2041</v>
      </c>
      <c r="F159" s="175" t="s">
        <v>2042</v>
      </c>
      <c r="G159" s="12"/>
      <c r="H159" s="12"/>
      <c r="I159" s="176"/>
      <c r="J159" s="177">
        <f>BK159</f>
        <v>0</v>
      </c>
      <c r="K159" s="12"/>
      <c r="L159" s="173"/>
      <c r="M159" s="178"/>
      <c r="N159" s="179"/>
      <c r="O159" s="179"/>
      <c r="P159" s="180">
        <f>SUM(P160:P187)</f>
        <v>0</v>
      </c>
      <c r="Q159" s="179"/>
      <c r="R159" s="180">
        <f>SUM(R160:R187)</f>
        <v>0</v>
      </c>
      <c r="S159" s="179"/>
      <c r="T159" s="181">
        <f>SUM(T160:T187)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74" t="s">
        <v>83</v>
      </c>
      <c r="AT159" s="182" t="s">
        <v>75</v>
      </c>
      <c r="AU159" s="182" t="s">
        <v>76</v>
      </c>
      <c r="AY159" s="174" t="s">
        <v>148</v>
      </c>
      <c r="BK159" s="183">
        <f>SUM(BK160:BK187)</f>
        <v>0</v>
      </c>
    </row>
    <row r="160" s="2" customFormat="1" ht="24.15" customHeight="1">
      <c r="A160" s="35"/>
      <c r="B160" s="186"/>
      <c r="C160" s="187" t="s">
        <v>262</v>
      </c>
      <c r="D160" s="187" t="s">
        <v>150</v>
      </c>
      <c r="E160" s="188" t="s">
        <v>2043</v>
      </c>
      <c r="F160" s="189" t="s">
        <v>2044</v>
      </c>
      <c r="G160" s="190" t="s">
        <v>1</v>
      </c>
      <c r="H160" s="191">
        <v>0</v>
      </c>
      <c r="I160" s="192"/>
      <c r="J160" s="193">
        <f>ROUND(I160*H160,2)</f>
        <v>0</v>
      </c>
      <c r="K160" s="194"/>
      <c r="L160" s="36"/>
      <c r="M160" s="195" t="s">
        <v>1</v>
      </c>
      <c r="N160" s="196" t="s">
        <v>42</v>
      </c>
      <c r="O160" s="79"/>
      <c r="P160" s="197">
        <f>O160*H160</f>
        <v>0</v>
      </c>
      <c r="Q160" s="197">
        <v>0</v>
      </c>
      <c r="R160" s="197">
        <f>Q160*H160</f>
        <v>0</v>
      </c>
      <c r="S160" s="197">
        <v>0</v>
      </c>
      <c r="T160" s="198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99" t="s">
        <v>154</v>
      </c>
      <c r="AT160" s="199" t="s">
        <v>150</v>
      </c>
      <c r="AU160" s="199" t="s">
        <v>83</v>
      </c>
      <c r="AY160" s="16" t="s">
        <v>148</v>
      </c>
      <c r="BE160" s="200">
        <f>IF(N160="základná",J160,0)</f>
        <v>0</v>
      </c>
      <c r="BF160" s="200">
        <f>IF(N160="znížená",J160,0)</f>
        <v>0</v>
      </c>
      <c r="BG160" s="200">
        <f>IF(N160="zákl. prenesená",J160,0)</f>
        <v>0</v>
      </c>
      <c r="BH160" s="200">
        <f>IF(N160="zníž. prenesená",J160,0)</f>
        <v>0</v>
      </c>
      <c r="BI160" s="200">
        <f>IF(N160="nulová",J160,0)</f>
        <v>0</v>
      </c>
      <c r="BJ160" s="16" t="s">
        <v>89</v>
      </c>
      <c r="BK160" s="200">
        <f>ROUND(I160*H160,2)</f>
        <v>0</v>
      </c>
      <c r="BL160" s="16" t="s">
        <v>154</v>
      </c>
      <c r="BM160" s="199" t="s">
        <v>2045</v>
      </c>
    </row>
    <row r="161" s="2" customFormat="1" ht="16.5" customHeight="1">
      <c r="A161" s="35"/>
      <c r="B161" s="186"/>
      <c r="C161" s="187" t="s">
        <v>170</v>
      </c>
      <c r="D161" s="187" t="s">
        <v>150</v>
      </c>
      <c r="E161" s="188" t="s">
        <v>2046</v>
      </c>
      <c r="F161" s="189" t="s">
        <v>2047</v>
      </c>
      <c r="G161" s="190" t="s">
        <v>153</v>
      </c>
      <c r="H161" s="191">
        <v>1</v>
      </c>
      <c r="I161" s="192"/>
      <c r="J161" s="193">
        <f>ROUND(I161*H161,2)</f>
        <v>0</v>
      </c>
      <c r="K161" s="194"/>
      <c r="L161" s="36"/>
      <c r="M161" s="195" t="s">
        <v>1</v>
      </c>
      <c r="N161" s="196" t="s">
        <v>42</v>
      </c>
      <c r="O161" s="79"/>
      <c r="P161" s="197">
        <f>O161*H161</f>
        <v>0</v>
      </c>
      <c r="Q161" s="197">
        <v>0</v>
      </c>
      <c r="R161" s="197">
        <f>Q161*H161</f>
        <v>0</v>
      </c>
      <c r="S161" s="197">
        <v>0</v>
      </c>
      <c r="T161" s="198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99" t="s">
        <v>154</v>
      </c>
      <c r="AT161" s="199" t="s">
        <v>150</v>
      </c>
      <c r="AU161" s="199" t="s">
        <v>83</v>
      </c>
      <c r="AY161" s="16" t="s">
        <v>148</v>
      </c>
      <c r="BE161" s="200">
        <f>IF(N161="základná",J161,0)</f>
        <v>0</v>
      </c>
      <c r="BF161" s="200">
        <f>IF(N161="znížená",J161,0)</f>
        <v>0</v>
      </c>
      <c r="BG161" s="200">
        <f>IF(N161="zákl. prenesená",J161,0)</f>
        <v>0</v>
      </c>
      <c r="BH161" s="200">
        <f>IF(N161="zníž. prenesená",J161,0)</f>
        <v>0</v>
      </c>
      <c r="BI161" s="200">
        <f>IF(N161="nulová",J161,0)</f>
        <v>0</v>
      </c>
      <c r="BJ161" s="16" t="s">
        <v>89</v>
      </c>
      <c r="BK161" s="200">
        <f>ROUND(I161*H161,2)</f>
        <v>0</v>
      </c>
      <c r="BL161" s="16" t="s">
        <v>154</v>
      </c>
      <c r="BM161" s="199" t="s">
        <v>351</v>
      </c>
    </row>
    <row r="162" s="2" customFormat="1" ht="66.75" customHeight="1">
      <c r="A162" s="35"/>
      <c r="B162" s="186"/>
      <c r="C162" s="201" t="s">
        <v>269</v>
      </c>
      <c r="D162" s="201" t="s">
        <v>155</v>
      </c>
      <c r="E162" s="202" t="s">
        <v>2048</v>
      </c>
      <c r="F162" s="203" t="s">
        <v>2049</v>
      </c>
      <c r="G162" s="204" t="s">
        <v>153</v>
      </c>
      <c r="H162" s="205">
        <v>1</v>
      </c>
      <c r="I162" s="206"/>
      <c r="J162" s="207">
        <f>ROUND(I162*H162,2)</f>
        <v>0</v>
      </c>
      <c r="K162" s="208"/>
      <c r="L162" s="209"/>
      <c r="M162" s="210" t="s">
        <v>1</v>
      </c>
      <c r="N162" s="211" t="s">
        <v>42</v>
      </c>
      <c r="O162" s="79"/>
      <c r="P162" s="197">
        <f>O162*H162</f>
        <v>0</v>
      </c>
      <c r="Q162" s="197">
        <v>0</v>
      </c>
      <c r="R162" s="197">
        <f>Q162*H162</f>
        <v>0</v>
      </c>
      <c r="S162" s="197">
        <v>0</v>
      </c>
      <c r="T162" s="198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99" t="s">
        <v>158</v>
      </c>
      <c r="AT162" s="199" t="s">
        <v>155</v>
      </c>
      <c r="AU162" s="199" t="s">
        <v>83</v>
      </c>
      <c r="AY162" s="16" t="s">
        <v>148</v>
      </c>
      <c r="BE162" s="200">
        <f>IF(N162="základná",J162,0)</f>
        <v>0</v>
      </c>
      <c r="BF162" s="200">
        <f>IF(N162="znížená",J162,0)</f>
        <v>0</v>
      </c>
      <c r="BG162" s="200">
        <f>IF(N162="zákl. prenesená",J162,0)</f>
        <v>0</v>
      </c>
      <c r="BH162" s="200">
        <f>IF(N162="zníž. prenesená",J162,0)</f>
        <v>0</v>
      </c>
      <c r="BI162" s="200">
        <f>IF(N162="nulová",J162,0)</f>
        <v>0</v>
      </c>
      <c r="BJ162" s="16" t="s">
        <v>89</v>
      </c>
      <c r="BK162" s="200">
        <f>ROUND(I162*H162,2)</f>
        <v>0</v>
      </c>
      <c r="BL162" s="16" t="s">
        <v>154</v>
      </c>
      <c r="BM162" s="199" t="s">
        <v>2050</v>
      </c>
    </row>
    <row r="163" s="2" customFormat="1" ht="24.15" customHeight="1">
      <c r="A163" s="35"/>
      <c r="B163" s="186"/>
      <c r="C163" s="201" t="s">
        <v>213</v>
      </c>
      <c r="D163" s="201" t="s">
        <v>155</v>
      </c>
      <c r="E163" s="202" t="s">
        <v>2051</v>
      </c>
      <c r="F163" s="203" t="s">
        <v>2052</v>
      </c>
      <c r="G163" s="204" t="s">
        <v>153</v>
      </c>
      <c r="H163" s="205">
        <v>2</v>
      </c>
      <c r="I163" s="206"/>
      <c r="J163" s="207">
        <f>ROUND(I163*H163,2)</f>
        <v>0</v>
      </c>
      <c r="K163" s="208"/>
      <c r="L163" s="209"/>
      <c r="M163" s="210" t="s">
        <v>1</v>
      </c>
      <c r="N163" s="211" t="s">
        <v>42</v>
      </c>
      <c r="O163" s="79"/>
      <c r="P163" s="197">
        <f>O163*H163</f>
        <v>0</v>
      </c>
      <c r="Q163" s="197">
        <v>0</v>
      </c>
      <c r="R163" s="197">
        <f>Q163*H163</f>
        <v>0</v>
      </c>
      <c r="S163" s="197">
        <v>0</v>
      </c>
      <c r="T163" s="198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99" t="s">
        <v>158</v>
      </c>
      <c r="AT163" s="199" t="s">
        <v>155</v>
      </c>
      <c r="AU163" s="199" t="s">
        <v>83</v>
      </c>
      <c r="AY163" s="16" t="s">
        <v>148</v>
      </c>
      <c r="BE163" s="200">
        <f>IF(N163="základná",J163,0)</f>
        <v>0</v>
      </c>
      <c r="BF163" s="200">
        <f>IF(N163="znížená",J163,0)</f>
        <v>0</v>
      </c>
      <c r="BG163" s="200">
        <f>IF(N163="zákl. prenesená",J163,0)</f>
        <v>0</v>
      </c>
      <c r="BH163" s="200">
        <f>IF(N163="zníž. prenesená",J163,0)</f>
        <v>0</v>
      </c>
      <c r="BI163" s="200">
        <f>IF(N163="nulová",J163,0)</f>
        <v>0</v>
      </c>
      <c r="BJ163" s="16" t="s">
        <v>89</v>
      </c>
      <c r="BK163" s="200">
        <f>ROUND(I163*H163,2)</f>
        <v>0</v>
      </c>
      <c r="BL163" s="16" t="s">
        <v>154</v>
      </c>
      <c r="BM163" s="199" t="s">
        <v>2053</v>
      </c>
    </row>
    <row r="164" s="2" customFormat="1" ht="49.05" customHeight="1">
      <c r="A164" s="35"/>
      <c r="B164" s="186"/>
      <c r="C164" s="201" t="s">
        <v>276</v>
      </c>
      <c r="D164" s="201" t="s">
        <v>155</v>
      </c>
      <c r="E164" s="202" t="s">
        <v>2054</v>
      </c>
      <c r="F164" s="203" t="s">
        <v>2055</v>
      </c>
      <c r="G164" s="204" t="s">
        <v>153</v>
      </c>
      <c r="H164" s="205">
        <v>6</v>
      </c>
      <c r="I164" s="206"/>
      <c r="J164" s="207">
        <f>ROUND(I164*H164,2)</f>
        <v>0</v>
      </c>
      <c r="K164" s="208"/>
      <c r="L164" s="209"/>
      <c r="M164" s="210" t="s">
        <v>1</v>
      </c>
      <c r="N164" s="211" t="s">
        <v>42</v>
      </c>
      <c r="O164" s="79"/>
      <c r="P164" s="197">
        <f>O164*H164</f>
        <v>0</v>
      </c>
      <c r="Q164" s="197">
        <v>0</v>
      </c>
      <c r="R164" s="197">
        <f>Q164*H164</f>
        <v>0</v>
      </c>
      <c r="S164" s="197">
        <v>0</v>
      </c>
      <c r="T164" s="198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99" t="s">
        <v>158</v>
      </c>
      <c r="AT164" s="199" t="s">
        <v>155</v>
      </c>
      <c r="AU164" s="199" t="s">
        <v>83</v>
      </c>
      <c r="AY164" s="16" t="s">
        <v>148</v>
      </c>
      <c r="BE164" s="200">
        <f>IF(N164="základná",J164,0)</f>
        <v>0</v>
      </c>
      <c r="BF164" s="200">
        <f>IF(N164="znížená",J164,0)</f>
        <v>0</v>
      </c>
      <c r="BG164" s="200">
        <f>IF(N164="zákl. prenesená",J164,0)</f>
        <v>0</v>
      </c>
      <c r="BH164" s="200">
        <f>IF(N164="zníž. prenesená",J164,0)</f>
        <v>0</v>
      </c>
      <c r="BI164" s="200">
        <f>IF(N164="nulová",J164,0)</f>
        <v>0</v>
      </c>
      <c r="BJ164" s="16" t="s">
        <v>89</v>
      </c>
      <c r="BK164" s="200">
        <f>ROUND(I164*H164,2)</f>
        <v>0</v>
      </c>
      <c r="BL164" s="16" t="s">
        <v>154</v>
      </c>
      <c r="BM164" s="199" t="s">
        <v>2056</v>
      </c>
    </row>
    <row r="165" s="2" customFormat="1" ht="49.05" customHeight="1">
      <c r="A165" s="35"/>
      <c r="B165" s="186"/>
      <c r="C165" s="201" t="s">
        <v>216</v>
      </c>
      <c r="D165" s="201" t="s">
        <v>155</v>
      </c>
      <c r="E165" s="202" t="s">
        <v>2057</v>
      </c>
      <c r="F165" s="203" t="s">
        <v>2058</v>
      </c>
      <c r="G165" s="204" t="s">
        <v>153</v>
      </c>
      <c r="H165" s="205">
        <v>6</v>
      </c>
      <c r="I165" s="206"/>
      <c r="J165" s="207">
        <f>ROUND(I165*H165,2)</f>
        <v>0</v>
      </c>
      <c r="K165" s="208"/>
      <c r="L165" s="209"/>
      <c r="M165" s="210" t="s">
        <v>1</v>
      </c>
      <c r="N165" s="211" t="s">
        <v>42</v>
      </c>
      <c r="O165" s="79"/>
      <c r="P165" s="197">
        <f>O165*H165</f>
        <v>0</v>
      </c>
      <c r="Q165" s="197">
        <v>0</v>
      </c>
      <c r="R165" s="197">
        <f>Q165*H165</f>
        <v>0</v>
      </c>
      <c r="S165" s="197">
        <v>0</v>
      </c>
      <c r="T165" s="198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99" t="s">
        <v>158</v>
      </c>
      <c r="AT165" s="199" t="s">
        <v>155</v>
      </c>
      <c r="AU165" s="199" t="s">
        <v>83</v>
      </c>
      <c r="AY165" s="16" t="s">
        <v>148</v>
      </c>
      <c r="BE165" s="200">
        <f>IF(N165="základná",J165,0)</f>
        <v>0</v>
      </c>
      <c r="BF165" s="200">
        <f>IF(N165="znížená",J165,0)</f>
        <v>0</v>
      </c>
      <c r="BG165" s="200">
        <f>IF(N165="zákl. prenesená",J165,0)</f>
        <v>0</v>
      </c>
      <c r="BH165" s="200">
        <f>IF(N165="zníž. prenesená",J165,0)</f>
        <v>0</v>
      </c>
      <c r="BI165" s="200">
        <f>IF(N165="nulová",J165,0)</f>
        <v>0</v>
      </c>
      <c r="BJ165" s="16" t="s">
        <v>89</v>
      </c>
      <c r="BK165" s="200">
        <f>ROUND(I165*H165,2)</f>
        <v>0</v>
      </c>
      <c r="BL165" s="16" t="s">
        <v>154</v>
      </c>
      <c r="BM165" s="199" t="s">
        <v>2059</v>
      </c>
    </row>
    <row r="166" s="2" customFormat="1" ht="49.05" customHeight="1">
      <c r="A166" s="35"/>
      <c r="B166" s="186"/>
      <c r="C166" s="201" t="s">
        <v>283</v>
      </c>
      <c r="D166" s="201" t="s">
        <v>155</v>
      </c>
      <c r="E166" s="202" t="s">
        <v>2060</v>
      </c>
      <c r="F166" s="203" t="s">
        <v>2061</v>
      </c>
      <c r="G166" s="204" t="s">
        <v>153</v>
      </c>
      <c r="H166" s="205">
        <v>1</v>
      </c>
      <c r="I166" s="206"/>
      <c r="J166" s="207">
        <f>ROUND(I166*H166,2)</f>
        <v>0</v>
      </c>
      <c r="K166" s="208"/>
      <c r="L166" s="209"/>
      <c r="M166" s="210" t="s">
        <v>1</v>
      </c>
      <c r="N166" s="211" t="s">
        <v>42</v>
      </c>
      <c r="O166" s="79"/>
      <c r="P166" s="197">
        <f>O166*H166</f>
        <v>0</v>
      </c>
      <c r="Q166" s="197">
        <v>0</v>
      </c>
      <c r="R166" s="197">
        <f>Q166*H166</f>
        <v>0</v>
      </c>
      <c r="S166" s="197">
        <v>0</v>
      </c>
      <c r="T166" s="198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99" t="s">
        <v>158</v>
      </c>
      <c r="AT166" s="199" t="s">
        <v>155</v>
      </c>
      <c r="AU166" s="199" t="s">
        <v>83</v>
      </c>
      <c r="AY166" s="16" t="s">
        <v>148</v>
      </c>
      <c r="BE166" s="200">
        <f>IF(N166="základná",J166,0)</f>
        <v>0</v>
      </c>
      <c r="BF166" s="200">
        <f>IF(N166="znížená",J166,0)</f>
        <v>0</v>
      </c>
      <c r="BG166" s="200">
        <f>IF(N166="zákl. prenesená",J166,0)</f>
        <v>0</v>
      </c>
      <c r="BH166" s="200">
        <f>IF(N166="zníž. prenesená",J166,0)</f>
        <v>0</v>
      </c>
      <c r="BI166" s="200">
        <f>IF(N166="nulová",J166,0)</f>
        <v>0</v>
      </c>
      <c r="BJ166" s="16" t="s">
        <v>89</v>
      </c>
      <c r="BK166" s="200">
        <f>ROUND(I166*H166,2)</f>
        <v>0</v>
      </c>
      <c r="BL166" s="16" t="s">
        <v>154</v>
      </c>
      <c r="BM166" s="199" t="s">
        <v>2062</v>
      </c>
    </row>
    <row r="167" s="2" customFormat="1" ht="49.05" customHeight="1">
      <c r="A167" s="35"/>
      <c r="B167" s="186"/>
      <c r="C167" s="201" t="s">
        <v>220</v>
      </c>
      <c r="D167" s="201" t="s">
        <v>155</v>
      </c>
      <c r="E167" s="202" t="s">
        <v>2063</v>
      </c>
      <c r="F167" s="203" t="s">
        <v>2064</v>
      </c>
      <c r="G167" s="204" t="s">
        <v>153</v>
      </c>
      <c r="H167" s="205">
        <v>1</v>
      </c>
      <c r="I167" s="206"/>
      <c r="J167" s="207">
        <f>ROUND(I167*H167,2)</f>
        <v>0</v>
      </c>
      <c r="K167" s="208"/>
      <c r="L167" s="209"/>
      <c r="M167" s="210" t="s">
        <v>1</v>
      </c>
      <c r="N167" s="211" t="s">
        <v>42</v>
      </c>
      <c r="O167" s="79"/>
      <c r="P167" s="197">
        <f>O167*H167</f>
        <v>0</v>
      </c>
      <c r="Q167" s="197">
        <v>0</v>
      </c>
      <c r="R167" s="197">
        <f>Q167*H167</f>
        <v>0</v>
      </c>
      <c r="S167" s="197">
        <v>0</v>
      </c>
      <c r="T167" s="198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99" t="s">
        <v>158</v>
      </c>
      <c r="AT167" s="199" t="s">
        <v>155</v>
      </c>
      <c r="AU167" s="199" t="s">
        <v>83</v>
      </c>
      <c r="AY167" s="16" t="s">
        <v>148</v>
      </c>
      <c r="BE167" s="200">
        <f>IF(N167="základná",J167,0)</f>
        <v>0</v>
      </c>
      <c r="BF167" s="200">
        <f>IF(N167="znížená",J167,0)</f>
        <v>0</v>
      </c>
      <c r="BG167" s="200">
        <f>IF(N167="zákl. prenesená",J167,0)</f>
        <v>0</v>
      </c>
      <c r="BH167" s="200">
        <f>IF(N167="zníž. prenesená",J167,0)</f>
        <v>0</v>
      </c>
      <c r="BI167" s="200">
        <f>IF(N167="nulová",J167,0)</f>
        <v>0</v>
      </c>
      <c r="BJ167" s="16" t="s">
        <v>89</v>
      </c>
      <c r="BK167" s="200">
        <f>ROUND(I167*H167,2)</f>
        <v>0</v>
      </c>
      <c r="BL167" s="16" t="s">
        <v>154</v>
      </c>
      <c r="BM167" s="199" t="s">
        <v>2065</v>
      </c>
    </row>
    <row r="168" s="2" customFormat="1" ht="24.15" customHeight="1">
      <c r="A168" s="35"/>
      <c r="B168" s="186"/>
      <c r="C168" s="201" t="s">
        <v>290</v>
      </c>
      <c r="D168" s="201" t="s">
        <v>155</v>
      </c>
      <c r="E168" s="202" t="s">
        <v>2066</v>
      </c>
      <c r="F168" s="203" t="s">
        <v>2067</v>
      </c>
      <c r="G168" s="204" t="s">
        <v>153</v>
      </c>
      <c r="H168" s="205">
        <v>2</v>
      </c>
      <c r="I168" s="206"/>
      <c r="J168" s="207">
        <f>ROUND(I168*H168,2)</f>
        <v>0</v>
      </c>
      <c r="K168" s="208"/>
      <c r="L168" s="209"/>
      <c r="M168" s="210" t="s">
        <v>1</v>
      </c>
      <c r="N168" s="211" t="s">
        <v>42</v>
      </c>
      <c r="O168" s="79"/>
      <c r="P168" s="197">
        <f>O168*H168</f>
        <v>0</v>
      </c>
      <c r="Q168" s="197">
        <v>0</v>
      </c>
      <c r="R168" s="197">
        <f>Q168*H168</f>
        <v>0</v>
      </c>
      <c r="S168" s="197">
        <v>0</v>
      </c>
      <c r="T168" s="198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99" t="s">
        <v>158</v>
      </c>
      <c r="AT168" s="199" t="s">
        <v>155</v>
      </c>
      <c r="AU168" s="199" t="s">
        <v>83</v>
      </c>
      <c r="AY168" s="16" t="s">
        <v>148</v>
      </c>
      <c r="BE168" s="200">
        <f>IF(N168="základná",J168,0)</f>
        <v>0</v>
      </c>
      <c r="BF168" s="200">
        <f>IF(N168="znížená",J168,0)</f>
        <v>0</v>
      </c>
      <c r="BG168" s="200">
        <f>IF(N168="zákl. prenesená",J168,0)</f>
        <v>0</v>
      </c>
      <c r="BH168" s="200">
        <f>IF(N168="zníž. prenesená",J168,0)</f>
        <v>0</v>
      </c>
      <c r="BI168" s="200">
        <f>IF(N168="nulová",J168,0)</f>
        <v>0</v>
      </c>
      <c r="BJ168" s="16" t="s">
        <v>89</v>
      </c>
      <c r="BK168" s="200">
        <f>ROUND(I168*H168,2)</f>
        <v>0</v>
      </c>
      <c r="BL168" s="16" t="s">
        <v>154</v>
      </c>
      <c r="BM168" s="199" t="s">
        <v>2068</v>
      </c>
    </row>
    <row r="169" s="2" customFormat="1" ht="24.15" customHeight="1">
      <c r="A169" s="35"/>
      <c r="B169" s="186"/>
      <c r="C169" s="201" t="s">
        <v>224</v>
      </c>
      <c r="D169" s="201" t="s">
        <v>155</v>
      </c>
      <c r="E169" s="202" t="s">
        <v>2069</v>
      </c>
      <c r="F169" s="203" t="s">
        <v>2070</v>
      </c>
      <c r="G169" s="204" t="s">
        <v>153</v>
      </c>
      <c r="H169" s="205">
        <v>2</v>
      </c>
      <c r="I169" s="206"/>
      <c r="J169" s="207">
        <f>ROUND(I169*H169,2)</f>
        <v>0</v>
      </c>
      <c r="K169" s="208"/>
      <c r="L169" s="209"/>
      <c r="M169" s="210" t="s">
        <v>1</v>
      </c>
      <c r="N169" s="211" t="s">
        <v>42</v>
      </c>
      <c r="O169" s="79"/>
      <c r="P169" s="197">
        <f>O169*H169</f>
        <v>0</v>
      </c>
      <c r="Q169" s="197">
        <v>0</v>
      </c>
      <c r="R169" s="197">
        <f>Q169*H169</f>
        <v>0</v>
      </c>
      <c r="S169" s="197">
        <v>0</v>
      </c>
      <c r="T169" s="198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99" t="s">
        <v>158</v>
      </c>
      <c r="AT169" s="199" t="s">
        <v>155</v>
      </c>
      <c r="AU169" s="199" t="s">
        <v>83</v>
      </c>
      <c r="AY169" s="16" t="s">
        <v>148</v>
      </c>
      <c r="BE169" s="200">
        <f>IF(N169="základná",J169,0)</f>
        <v>0</v>
      </c>
      <c r="BF169" s="200">
        <f>IF(N169="znížená",J169,0)</f>
        <v>0</v>
      </c>
      <c r="BG169" s="200">
        <f>IF(N169="zákl. prenesená",J169,0)</f>
        <v>0</v>
      </c>
      <c r="BH169" s="200">
        <f>IF(N169="zníž. prenesená",J169,0)</f>
        <v>0</v>
      </c>
      <c r="BI169" s="200">
        <f>IF(N169="nulová",J169,0)</f>
        <v>0</v>
      </c>
      <c r="BJ169" s="16" t="s">
        <v>89</v>
      </c>
      <c r="BK169" s="200">
        <f>ROUND(I169*H169,2)</f>
        <v>0</v>
      </c>
      <c r="BL169" s="16" t="s">
        <v>154</v>
      </c>
      <c r="BM169" s="199" t="s">
        <v>2071</v>
      </c>
    </row>
    <row r="170" s="2" customFormat="1" ht="24.15" customHeight="1">
      <c r="A170" s="35"/>
      <c r="B170" s="186"/>
      <c r="C170" s="201" t="s">
        <v>297</v>
      </c>
      <c r="D170" s="201" t="s">
        <v>155</v>
      </c>
      <c r="E170" s="202" t="s">
        <v>2072</v>
      </c>
      <c r="F170" s="203" t="s">
        <v>2073</v>
      </c>
      <c r="G170" s="204" t="s">
        <v>153</v>
      </c>
      <c r="H170" s="205">
        <v>2</v>
      </c>
      <c r="I170" s="206"/>
      <c r="J170" s="207">
        <f>ROUND(I170*H170,2)</f>
        <v>0</v>
      </c>
      <c r="K170" s="208"/>
      <c r="L170" s="209"/>
      <c r="M170" s="210" t="s">
        <v>1</v>
      </c>
      <c r="N170" s="211" t="s">
        <v>42</v>
      </c>
      <c r="O170" s="79"/>
      <c r="P170" s="197">
        <f>O170*H170</f>
        <v>0</v>
      </c>
      <c r="Q170" s="197">
        <v>0</v>
      </c>
      <c r="R170" s="197">
        <f>Q170*H170</f>
        <v>0</v>
      </c>
      <c r="S170" s="197">
        <v>0</v>
      </c>
      <c r="T170" s="198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99" t="s">
        <v>158</v>
      </c>
      <c r="AT170" s="199" t="s">
        <v>155</v>
      </c>
      <c r="AU170" s="199" t="s">
        <v>83</v>
      </c>
      <c r="AY170" s="16" t="s">
        <v>148</v>
      </c>
      <c r="BE170" s="200">
        <f>IF(N170="základná",J170,0)</f>
        <v>0</v>
      </c>
      <c r="BF170" s="200">
        <f>IF(N170="znížená",J170,0)</f>
        <v>0</v>
      </c>
      <c r="BG170" s="200">
        <f>IF(N170="zákl. prenesená",J170,0)</f>
        <v>0</v>
      </c>
      <c r="BH170" s="200">
        <f>IF(N170="zníž. prenesená",J170,0)</f>
        <v>0</v>
      </c>
      <c r="BI170" s="200">
        <f>IF(N170="nulová",J170,0)</f>
        <v>0</v>
      </c>
      <c r="BJ170" s="16" t="s">
        <v>89</v>
      </c>
      <c r="BK170" s="200">
        <f>ROUND(I170*H170,2)</f>
        <v>0</v>
      </c>
      <c r="BL170" s="16" t="s">
        <v>154</v>
      </c>
      <c r="BM170" s="199" t="s">
        <v>2074</v>
      </c>
    </row>
    <row r="171" s="2" customFormat="1" ht="24.15" customHeight="1">
      <c r="A171" s="35"/>
      <c r="B171" s="186"/>
      <c r="C171" s="201" t="s">
        <v>230</v>
      </c>
      <c r="D171" s="201" t="s">
        <v>155</v>
      </c>
      <c r="E171" s="202" t="s">
        <v>2075</v>
      </c>
      <c r="F171" s="203" t="s">
        <v>2076</v>
      </c>
      <c r="G171" s="204" t="s">
        <v>153</v>
      </c>
      <c r="H171" s="205">
        <v>1</v>
      </c>
      <c r="I171" s="206"/>
      <c r="J171" s="207">
        <f>ROUND(I171*H171,2)</f>
        <v>0</v>
      </c>
      <c r="K171" s="208"/>
      <c r="L171" s="209"/>
      <c r="M171" s="210" t="s">
        <v>1</v>
      </c>
      <c r="N171" s="211" t="s">
        <v>42</v>
      </c>
      <c r="O171" s="79"/>
      <c r="P171" s="197">
        <f>O171*H171</f>
        <v>0</v>
      </c>
      <c r="Q171" s="197">
        <v>0</v>
      </c>
      <c r="R171" s="197">
        <f>Q171*H171</f>
        <v>0</v>
      </c>
      <c r="S171" s="197">
        <v>0</v>
      </c>
      <c r="T171" s="198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99" t="s">
        <v>158</v>
      </c>
      <c r="AT171" s="199" t="s">
        <v>155</v>
      </c>
      <c r="AU171" s="199" t="s">
        <v>83</v>
      </c>
      <c r="AY171" s="16" t="s">
        <v>148</v>
      </c>
      <c r="BE171" s="200">
        <f>IF(N171="základná",J171,0)</f>
        <v>0</v>
      </c>
      <c r="BF171" s="200">
        <f>IF(N171="znížená",J171,0)</f>
        <v>0</v>
      </c>
      <c r="BG171" s="200">
        <f>IF(N171="zákl. prenesená",J171,0)</f>
        <v>0</v>
      </c>
      <c r="BH171" s="200">
        <f>IF(N171="zníž. prenesená",J171,0)</f>
        <v>0</v>
      </c>
      <c r="BI171" s="200">
        <f>IF(N171="nulová",J171,0)</f>
        <v>0</v>
      </c>
      <c r="BJ171" s="16" t="s">
        <v>89</v>
      </c>
      <c r="BK171" s="200">
        <f>ROUND(I171*H171,2)</f>
        <v>0</v>
      </c>
      <c r="BL171" s="16" t="s">
        <v>154</v>
      </c>
      <c r="BM171" s="199" t="s">
        <v>2077</v>
      </c>
    </row>
    <row r="172" s="2" customFormat="1" ht="24.15" customHeight="1">
      <c r="A172" s="35"/>
      <c r="B172" s="186"/>
      <c r="C172" s="201" t="s">
        <v>304</v>
      </c>
      <c r="D172" s="201" t="s">
        <v>155</v>
      </c>
      <c r="E172" s="202" t="s">
        <v>2078</v>
      </c>
      <c r="F172" s="203" t="s">
        <v>2079</v>
      </c>
      <c r="G172" s="204" t="s">
        <v>153</v>
      </c>
      <c r="H172" s="205">
        <v>2</v>
      </c>
      <c r="I172" s="206"/>
      <c r="J172" s="207">
        <f>ROUND(I172*H172,2)</f>
        <v>0</v>
      </c>
      <c r="K172" s="208"/>
      <c r="L172" s="209"/>
      <c r="M172" s="210" t="s">
        <v>1</v>
      </c>
      <c r="N172" s="211" t="s">
        <v>42</v>
      </c>
      <c r="O172" s="79"/>
      <c r="P172" s="197">
        <f>O172*H172</f>
        <v>0</v>
      </c>
      <c r="Q172" s="197">
        <v>0</v>
      </c>
      <c r="R172" s="197">
        <f>Q172*H172</f>
        <v>0</v>
      </c>
      <c r="S172" s="197">
        <v>0</v>
      </c>
      <c r="T172" s="198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99" t="s">
        <v>158</v>
      </c>
      <c r="AT172" s="199" t="s">
        <v>155</v>
      </c>
      <c r="AU172" s="199" t="s">
        <v>83</v>
      </c>
      <c r="AY172" s="16" t="s">
        <v>148</v>
      </c>
      <c r="BE172" s="200">
        <f>IF(N172="základná",J172,0)</f>
        <v>0</v>
      </c>
      <c r="BF172" s="200">
        <f>IF(N172="znížená",J172,0)</f>
        <v>0</v>
      </c>
      <c r="BG172" s="200">
        <f>IF(N172="zákl. prenesená",J172,0)</f>
        <v>0</v>
      </c>
      <c r="BH172" s="200">
        <f>IF(N172="zníž. prenesená",J172,0)</f>
        <v>0</v>
      </c>
      <c r="BI172" s="200">
        <f>IF(N172="nulová",J172,0)</f>
        <v>0</v>
      </c>
      <c r="BJ172" s="16" t="s">
        <v>89</v>
      </c>
      <c r="BK172" s="200">
        <f>ROUND(I172*H172,2)</f>
        <v>0</v>
      </c>
      <c r="BL172" s="16" t="s">
        <v>154</v>
      </c>
      <c r="BM172" s="199" t="s">
        <v>2080</v>
      </c>
    </row>
    <row r="173" s="2" customFormat="1" ht="24.15" customHeight="1">
      <c r="A173" s="35"/>
      <c r="B173" s="186"/>
      <c r="C173" s="201" t="s">
        <v>233</v>
      </c>
      <c r="D173" s="201" t="s">
        <v>155</v>
      </c>
      <c r="E173" s="202" t="s">
        <v>2081</v>
      </c>
      <c r="F173" s="203" t="s">
        <v>2082</v>
      </c>
      <c r="G173" s="204" t="s">
        <v>153</v>
      </c>
      <c r="H173" s="205">
        <v>2</v>
      </c>
      <c r="I173" s="206"/>
      <c r="J173" s="207">
        <f>ROUND(I173*H173,2)</f>
        <v>0</v>
      </c>
      <c r="K173" s="208"/>
      <c r="L173" s="209"/>
      <c r="M173" s="210" t="s">
        <v>1</v>
      </c>
      <c r="N173" s="211" t="s">
        <v>42</v>
      </c>
      <c r="O173" s="79"/>
      <c r="P173" s="197">
        <f>O173*H173</f>
        <v>0</v>
      </c>
      <c r="Q173" s="197">
        <v>0</v>
      </c>
      <c r="R173" s="197">
        <f>Q173*H173</f>
        <v>0</v>
      </c>
      <c r="S173" s="197">
        <v>0</v>
      </c>
      <c r="T173" s="198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99" t="s">
        <v>158</v>
      </c>
      <c r="AT173" s="199" t="s">
        <v>155</v>
      </c>
      <c r="AU173" s="199" t="s">
        <v>83</v>
      </c>
      <c r="AY173" s="16" t="s">
        <v>148</v>
      </c>
      <c r="BE173" s="200">
        <f>IF(N173="základná",J173,0)</f>
        <v>0</v>
      </c>
      <c r="BF173" s="200">
        <f>IF(N173="znížená",J173,0)</f>
        <v>0</v>
      </c>
      <c r="BG173" s="200">
        <f>IF(N173="zákl. prenesená",J173,0)</f>
        <v>0</v>
      </c>
      <c r="BH173" s="200">
        <f>IF(N173="zníž. prenesená",J173,0)</f>
        <v>0</v>
      </c>
      <c r="BI173" s="200">
        <f>IF(N173="nulová",J173,0)</f>
        <v>0</v>
      </c>
      <c r="BJ173" s="16" t="s">
        <v>89</v>
      </c>
      <c r="BK173" s="200">
        <f>ROUND(I173*H173,2)</f>
        <v>0</v>
      </c>
      <c r="BL173" s="16" t="s">
        <v>154</v>
      </c>
      <c r="BM173" s="199" t="s">
        <v>303</v>
      </c>
    </row>
    <row r="174" s="2" customFormat="1" ht="24.15" customHeight="1">
      <c r="A174" s="35"/>
      <c r="B174" s="186"/>
      <c r="C174" s="201" t="s">
        <v>313</v>
      </c>
      <c r="D174" s="201" t="s">
        <v>155</v>
      </c>
      <c r="E174" s="202" t="s">
        <v>2083</v>
      </c>
      <c r="F174" s="203" t="s">
        <v>2084</v>
      </c>
      <c r="G174" s="204" t="s">
        <v>153</v>
      </c>
      <c r="H174" s="205">
        <v>2</v>
      </c>
      <c r="I174" s="206"/>
      <c r="J174" s="207">
        <f>ROUND(I174*H174,2)</f>
        <v>0</v>
      </c>
      <c r="K174" s="208"/>
      <c r="L174" s="209"/>
      <c r="M174" s="210" t="s">
        <v>1</v>
      </c>
      <c r="N174" s="211" t="s">
        <v>42</v>
      </c>
      <c r="O174" s="79"/>
      <c r="P174" s="197">
        <f>O174*H174</f>
        <v>0</v>
      </c>
      <c r="Q174" s="197">
        <v>0</v>
      </c>
      <c r="R174" s="197">
        <f>Q174*H174</f>
        <v>0</v>
      </c>
      <c r="S174" s="197">
        <v>0</v>
      </c>
      <c r="T174" s="198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99" t="s">
        <v>158</v>
      </c>
      <c r="AT174" s="199" t="s">
        <v>155</v>
      </c>
      <c r="AU174" s="199" t="s">
        <v>83</v>
      </c>
      <c r="AY174" s="16" t="s">
        <v>148</v>
      </c>
      <c r="BE174" s="200">
        <f>IF(N174="základná",J174,0)</f>
        <v>0</v>
      </c>
      <c r="BF174" s="200">
        <f>IF(N174="znížená",J174,0)</f>
        <v>0</v>
      </c>
      <c r="BG174" s="200">
        <f>IF(N174="zákl. prenesená",J174,0)</f>
        <v>0</v>
      </c>
      <c r="BH174" s="200">
        <f>IF(N174="zníž. prenesená",J174,0)</f>
        <v>0</v>
      </c>
      <c r="BI174" s="200">
        <f>IF(N174="nulová",J174,0)</f>
        <v>0</v>
      </c>
      <c r="BJ174" s="16" t="s">
        <v>89</v>
      </c>
      <c r="BK174" s="200">
        <f>ROUND(I174*H174,2)</f>
        <v>0</v>
      </c>
      <c r="BL174" s="16" t="s">
        <v>154</v>
      </c>
      <c r="BM174" s="199" t="s">
        <v>307</v>
      </c>
    </row>
    <row r="175" s="2" customFormat="1" ht="24.15" customHeight="1">
      <c r="A175" s="35"/>
      <c r="B175" s="186"/>
      <c r="C175" s="201" t="s">
        <v>237</v>
      </c>
      <c r="D175" s="201" t="s">
        <v>155</v>
      </c>
      <c r="E175" s="202" t="s">
        <v>2085</v>
      </c>
      <c r="F175" s="203" t="s">
        <v>2086</v>
      </c>
      <c r="G175" s="204" t="s">
        <v>153</v>
      </c>
      <c r="H175" s="205">
        <v>2</v>
      </c>
      <c r="I175" s="206"/>
      <c r="J175" s="207">
        <f>ROUND(I175*H175,2)</f>
        <v>0</v>
      </c>
      <c r="K175" s="208"/>
      <c r="L175" s="209"/>
      <c r="M175" s="210" t="s">
        <v>1</v>
      </c>
      <c r="N175" s="211" t="s">
        <v>42</v>
      </c>
      <c r="O175" s="79"/>
      <c r="P175" s="197">
        <f>O175*H175</f>
        <v>0</v>
      </c>
      <c r="Q175" s="197">
        <v>0</v>
      </c>
      <c r="R175" s="197">
        <f>Q175*H175</f>
        <v>0</v>
      </c>
      <c r="S175" s="197">
        <v>0</v>
      </c>
      <c r="T175" s="198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99" t="s">
        <v>158</v>
      </c>
      <c r="AT175" s="199" t="s">
        <v>155</v>
      </c>
      <c r="AU175" s="199" t="s">
        <v>83</v>
      </c>
      <c r="AY175" s="16" t="s">
        <v>148</v>
      </c>
      <c r="BE175" s="200">
        <f>IF(N175="základná",J175,0)</f>
        <v>0</v>
      </c>
      <c r="BF175" s="200">
        <f>IF(N175="znížená",J175,0)</f>
        <v>0</v>
      </c>
      <c r="BG175" s="200">
        <f>IF(N175="zákl. prenesená",J175,0)</f>
        <v>0</v>
      </c>
      <c r="BH175" s="200">
        <f>IF(N175="zníž. prenesená",J175,0)</f>
        <v>0</v>
      </c>
      <c r="BI175" s="200">
        <f>IF(N175="nulová",J175,0)</f>
        <v>0</v>
      </c>
      <c r="BJ175" s="16" t="s">
        <v>89</v>
      </c>
      <c r="BK175" s="200">
        <f>ROUND(I175*H175,2)</f>
        <v>0</v>
      </c>
      <c r="BL175" s="16" t="s">
        <v>154</v>
      </c>
      <c r="BM175" s="199" t="s">
        <v>312</v>
      </c>
    </row>
    <row r="176" s="2" customFormat="1" ht="24.15" customHeight="1">
      <c r="A176" s="35"/>
      <c r="B176" s="186"/>
      <c r="C176" s="201" t="s">
        <v>320</v>
      </c>
      <c r="D176" s="201" t="s">
        <v>155</v>
      </c>
      <c r="E176" s="202" t="s">
        <v>2087</v>
      </c>
      <c r="F176" s="203" t="s">
        <v>2088</v>
      </c>
      <c r="G176" s="204" t="s">
        <v>1975</v>
      </c>
      <c r="H176" s="205">
        <v>52</v>
      </c>
      <c r="I176" s="206"/>
      <c r="J176" s="207">
        <f>ROUND(I176*H176,2)</f>
        <v>0</v>
      </c>
      <c r="K176" s="208"/>
      <c r="L176" s="209"/>
      <c r="M176" s="210" t="s">
        <v>1</v>
      </c>
      <c r="N176" s="211" t="s">
        <v>42</v>
      </c>
      <c r="O176" s="79"/>
      <c r="P176" s="197">
        <f>O176*H176</f>
        <v>0</v>
      </c>
      <c r="Q176" s="197">
        <v>0</v>
      </c>
      <c r="R176" s="197">
        <f>Q176*H176</f>
        <v>0</v>
      </c>
      <c r="S176" s="197">
        <v>0</v>
      </c>
      <c r="T176" s="198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99" t="s">
        <v>158</v>
      </c>
      <c r="AT176" s="199" t="s">
        <v>155</v>
      </c>
      <c r="AU176" s="199" t="s">
        <v>83</v>
      </c>
      <c r="AY176" s="16" t="s">
        <v>148</v>
      </c>
      <c r="BE176" s="200">
        <f>IF(N176="základná",J176,0)</f>
        <v>0</v>
      </c>
      <c r="BF176" s="200">
        <f>IF(N176="znížená",J176,0)</f>
        <v>0</v>
      </c>
      <c r="BG176" s="200">
        <f>IF(N176="zákl. prenesená",J176,0)</f>
        <v>0</v>
      </c>
      <c r="BH176" s="200">
        <f>IF(N176="zníž. prenesená",J176,0)</f>
        <v>0</v>
      </c>
      <c r="BI176" s="200">
        <f>IF(N176="nulová",J176,0)</f>
        <v>0</v>
      </c>
      <c r="BJ176" s="16" t="s">
        <v>89</v>
      </c>
      <c r="BK176" s="200">
        <f>ROUND(I176*H176,2)</f>
        <v>0</v>
      </c>
      <c r="BL176" s="16" t="s">
        <v>154</v>
      </c>
      <c r="BM176" s="199" t="s">
        <v>316</v>
      </c>
    </row>
    <row r="177" s="2" customFormat="1" ht="24.15" customHeight="1">
      <c r="A177" s="35"/>
      <c r="B177" s="186"/>
      <c r="C177" s="201" t="s">
        <v>240</v>
      </c>
      <c r="D177" s="201" t="s">
        <v>155</v>
      </c>
      <c r="E177" s="202" t="s">
        <v>2089</v>
      </c>
      <c r="F177" s="203" t="s">
        <v>1974</v>
      </c>
      <c r="G177" s="204" t="s">
        <v>1975</v>
      </c>
      <c r="H177" s="205">
        <v>30</v>
      </c>
      <c r="I177" s="206"/>
      <c r="J177" s="207">
        <f>ROUND(I177*H177,2)</f>
        <v>0</v>
      </c>
      <c r="K177" s="208"/>
      <c r="L177" s="209"/>
      <c r="M177" s="210" t="s">
        <v>1</v>
      </c>
      <c r="N177" s="211" t="s">
        <v>42</v>
      </c>
      <c r="O177" s="79"/>
      <c r="P177" s="197">
        <f>O177*H177</f>
        <v>0</v>
      </c>
      <c r="Q177" s="197">
        <v>0</v>
      </c>
      <c r="R177" s="197">
        <f>Q177*H177</f>
        <v>0</v>
      </c>
      <c r="S177" s="197">
        <v>0</v>
      </c>
      <c r="T177" s="198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99" t="s">
        <v>158</v>
      </c>
      <c r="AT177" s="199" t="s">
        <v>155</v>
      </c>
      <c r="AU177" s="199" t="s">
        <v>83</v>
      </c>
      <c r="AY177" s="16" t="s">
        <v>148</v>
      </c>
      <c r="BE177" s="200">
        <f>IF(N177="základná",J177,0)</f>
        <v>0</v>
      </c>
      <c r="BF177" s="200">
        <f>IF(N177="znížená",J177,0)</f>
        <v>0</v>
      </c>
      <c r="BG177" s="200">
        <f>IF(N177="zákl. prenesená",J177,0)</f>
        <v>0</v>
      </c>
      <c r="BH177" s="200">
        <f>IF(N177="zníž. prenesená",J177,0)</f>
        <v>0</v>
      </c>
      <c r="BI177" s="200">
        <f>IF(N177="nulová",J177,0)</f>
        <v>0</v>
      </c>
      <c r="BJ177" s="16" t="s">
        <v>89</v>
      </c>
      <c r="BK177" s="200">
        <f>ROUND(I177*H177,2)</f>
        <v>0</v>
      </c>
      <c r="BL177" s="16" t="s">
        <v>154</v>
      </c>
      <c r="BM177" s="199" t="s">
        <v>319</v>
      </c>
    </row>
    <row r="178" s="2" customFormat="1" ht="24.15" customHeight="1">
      <c r="A178" s="35"/>
      <c r="B178" s="186"/>
      <c r="C178" s="201" t="s">
        <v>327</v>
      </c>
      <c r="D178" s="201" t="s">
        <v>155</v>
      </c>
      <c r="E178" s="202" t="s">
        <v>2090</v>
      </c>
      <c r="F178" s="203" t="s">
        <v>2091</v>
      </c>
      <c r="G178" s="204" t="s">
        <v>1975</v>
      </c>
      <c r="H178" s="205">
        <v>48</v>
      </c>
      <c r="I178" s="206"/>
      <c r="J178" s="207">
        <f>ROUND(I178*H178,2)</f>
        <v>0</v>
      </c>
      <c r="K178" s="208"/>
      <c r="L178" s="209"/>
      <c r="M178" s="210" t="s">
        <v>1</v>
      </c>
      <c r="N178" s="211" t="s">
        <v>42</v>
      </c>
      <c r="O178" s="79"/>
      <c r="P178" s="197">
        <f>O178*H178</f>
        <v>0</v>
      </c>
      <c r="Q178" s="197">
        <v>0</v>
      </c>
      <c r="R178" s="197">
        <f>Q178*H178</f>
        <v>0</v>
      </c>
      <c r="S178" s="197">
        <v>0</v>
      </c>
      <c r="T178" s="198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99" t="s">
        <v>158</v>
      </c>
      <c r="AT178" s="199" t="s">
        <v>155</v>
      </c>
      <c r="AU178" s="199" t="s">
        <v>83</v>
      </c>
      <c r="AY178" s="16" t="s">
        <v>148</v>
      </c>
      <c r="BE178" s="200">
        <f>IF(N178="základná",J178,0)</f>
        <v>0</v>
      </c>
      <c r="BF178" s="200">
        <f>IF(N178="znížená",J178,0)</f>
        <v>0</v>
      </c>
      <c r="BG178" s="200">
        <f>IF(N178="zákl. prenesená",J178,0)</f>
        <v>0</v>
      </c>
      <c r="BH178" s="200">
        <f>IF(N178="zníž. prenesená",J178,0)</f>
        <v>0</v>
      </c>
      <c r="BI178" s="200">
        <f>IF(N178="nulová",J178,0)</f>
        <v>0</v>
      </c>
      <c r="BJ178" s="16" t="s">
        <v>89</v>
      </c>
      <c r="BK178" s="200">
        <f>ROUND(I178*H178,2)</f>
        <v>0</v>
      </c>
      <c r="BL178" s="16" t="s">
        <v>154</v>
      </c>
      <c r="BM178" s="199" t="s">
        <v>323</v>
      </c>
    </row>
    <row r="179" s="2" customFormat="1" ht="24.15" customHeight="1">
      <c r="A179" s="35"/>
      <c r="B179" s="186"/>
      <c r="C179" s="201" t="s">
        <v>244</v>
      </c>
      <c r="D179" s="201" t="s">
        <v>155</v>
      </c>
      <c r="E179" s="202" t="s">
        <v>2092</v>
      </c>
      <c r="F179" s="203" t="s">
        <v>2093</v>
      </c>
      <c r="G179" s="204" t="s">
        <v>1975</v>
      </c>
      <c r="H179" s="205">
        <v>72</v>
      </c>
      <c r="I179" s="206"/>
      <c r="J179" s="207">
        <f>ROUND(I179*H179,2)</f>
        <v>0</v>
      </c>
      <c r="K179" s="208"/>
      <c r="L179" s="209"/>
      <c r="M179" s="210" t="s">
        <v>1</v>
      </c>
      <c r="N179" s="211" t="s">
        <v>42</v>
      </c>
      <c r="O179" s="79"/>
      <c r="P179" s="197">
        <f>O179*H179</f>
        <v>0</v>
      </c>
      <c r="Q179" s="197">
        <v>0</v>
      </c>
      <c r="R179" s="197">
        <f>Q179*H179</f>
        <v>0</v>
      </c>
      <c r="S179" s="197">
        <v>0</v>
      </c>
      <c r="T179" s="198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99" t="s">
        <v>158</v>
      </c>
      <c r="AT179" s="199" t="s">
        <v>155</v>
      </c>
      <c r="AU179" s="199" t="s">
        <v>83</v>
      </c>
      <c r="AY179" s="16" t="s">
        <v>148</v>
      </c>
      <c r="BE179" s="200">
        <f>IF(N179="základná",J179,0)</f>
        <v>0</v>
      </c>
      <c r="BF179" s="200">
        <f>IF(N179="znížená",J179,0)</f>
        <v>0</v>
      </c>
      <c r="BG179" s="200">
        <f>IF(N179="zákl. prenesená",J179,0)</f>
        <v>0</v>
      </c>
      <c r="BH179" s="200">
        <f>IF(N179="zníž. prenesená",J179,0)</f>
        <v>0</v>
      </c>
      <c r="BI179" s="200">
        <f>IF(N179="nulová",J179,0)</f>
        <v>0</v>
      </c>
      <c r="BJ179" s="16" t="s">
        <v>89</v>
      </c>
      <c r="BK179" s="200">
        <f>ROUND(I179*H179,2)</f>
        <v>0</v>
      </c>
      <c r="BL179" s="16" t="s">
        <v>154</v>
      </c>
      <c r="BM179" s="199" t="s">
        <v>326</v>
      </c>
    </row>
    <row r="180" s="2" customFormat="1" ht="24.15" customHeight="1">
      <c r="A180" s="35"/>
      <c r="B180" s="186"/>
      <c r="C180" s="201" t="s">
        <v>334</v>
      </c>
      <c r="D180" s="201" t="s">
        <v>155</v>
      </c>
      <c r="E180" s="202" t="s">
        <v>2094</v>
      </c>
      <c r="F180" s="203" t="s">
        <v>2095</v>
      </c>
      <c r="G180" s="204" t="s">
        <v>1975</v>
      </c>
      <c r="H180" s="205">
        <v>18</v>
      </c>
      <c r="I180" s="206"/>
      <c r="J180" s="207">
        <f>ROUND(I180*H180,2)</f>
        <v>0</v>
      </c>
      <c r="K180" s="208"/>
      <c r="L180" s="209"/>
      <c r="M180" s="210" t="s">
        <v>1</v>
      </c>
      <c r="N180" s="211" t="s">
        <v>42</v>
      </c>
      <c r="O180" s="79"/>
      <c r="P180" s="197">
        <f>O180*H180</f>
        <v>0</v>
      </c>
      <c r="Q180" s="197">
        <v>0</v>
      </c>
      <c r="R180" s="197">
        <f>Q180*H180</f>
        <v>0</v>
      </c>
      <c r="S180" s="197">
        <v>0</v>
      </c>
      <c r="T180" s="198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99" t="s">
        <v>158</v>
      </c>
      <c r="AT180" s="199" t="s">
        <v>155</v>
      </c>
      <c r="AU180" s="199" t="s">
        <v>83</v>
      </c>
      <c r="AY180" s="16" t="s">
        <v>148</v>
      </c>
      <c r="BE180" s="200">
        <f>IF(N180="základná",J180,0)</f>
        <v>0</v>
      </c>
      <c r="BF180" s="200">
        <f>IF(N180="znížená",J180,0)</f>
        <v>0</v>
      </c>
      <c r="BG180" s="200">
        <f>IF(N180="zákl. prenesená",J180,0)</f>
        <v>0</v>
      </c>
      <c r="BH180" s="200">
        <f>IF(N180="zníž. prenesená",J180,0)</f>
        <v>0</v>
      </c>
      <c r="BI180" s="200">
        <f>IF(N180="nulová",J180,0)</f>
        <v>0</v>
      </c>
      <c r="BJ180" s="16" t="s">
        <v>89</v>
      </c>
      <c r="BK180" s="200">
        <f>ROUND(I180*H180,2)</f>
        <v>0</v>
      </c>
      <c r="BL180" s="16" t="s">
        <v>154</v>
      </c>
      <c r="BM180" s="199" t="s">
        <v>330</v>
      </c>
    </row>
    <row r="181" s="2" customFormat="1" ht="24.15" customHeight="1">
      <c r="A181" s="35"/>
      <c r="B181" s="186"/>
      <c r="C181" s="201" t="s">
        <v>247</v>
      </c>
      <c r="D181" s="201" t="s">
        <v>155</v>
      </c>
      <c r="E181" s="202" t="s">
        <v>2096</v>
      </c>
      <c r="F181" s="203" t="s">
        <v>2097</v>
      </c>
      <c r="G181" s="204" t="s">
        <v>1975</v>
      </c>
      <c r="H181" s="205">
        <v>20</v>
      </c>
      <c r="I181" s="206"/>
      <c r="J181" s="207">
        <f>ROUND(I181*H181,2)</f>
        <v>0</v>
      </c>
      <c r="K181" s="208"/>
      <c r="L181" s="209"/>
      <c r="M181" s="210" t="s">
        <v>1</v>
      </c>
      <c r="N181" s="211" t="s">
        <v>42</v>
      </c>
      <c r="O181" s="79"/>
      <c r="P181" s="197">
        <f>O181*H181</f>
        <v>0</v>
      </c>
      <c r="Q181" s="197">
        <v>0</v>
      </c>
      <c r="R181" s="197">
        <f>Q181*H181</f>
        <v>0</v>
      </c>
      <c r="S181" s="197">
        <v>0</v>
      </c>
      <c r="T181" s="198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99" t="s">
        <v>158</v>
      </c>
      <c r="AT181" s="199" t="s">
        <v>155</v>
      </c>
      <c r="AU181" s="199" t="s">
        <v>83</v>
      </c>
      <c r="AY181" s="16" t="s">
        <v>148</v>
      </c>
      <c r="BE181" s="200">
        <f>IF(N181="základná",J181,0)</f>
        <v>0</v>
      </c>
      <c r="BF181" s="200">
        <f>IF(N181="znížená",J181,0)</f>
        <v>0</v>
      </c>
      <c r="BG181" s="200">
        <f>IF(N181="zákl. prenesená",J181,0)</f>
        <v>0</v>
      </c>
      <c r="BH181" s="200">
        <f>IF(N181="zníž. prenesená",J181,0)</f>
        <v>0</v>
      </c>
      <c r="BI181" s="200">
        <f>IF(N181="nulová",J181,0)</f>
        <v>0</v>
      </c>
      <c r="BJ181" s="16" t="s">
        <v>89</v>
      </c>
      <c r="BK181" s="200">
        <f>ROUND(I181*H181,2)</f>
        <v>0</v>
      </c>
      <c r="BL181" s="16" t="s">
        <v>154</v>
      </c>
      <c r="BM181" s="199" t="s">
        <v>333</v>
      </c>
    </row>
    <row r="182" s="2" customFormat="1" ht="16.5" customHeight="1">
      <c r="A182" s="35"/>
      <c r="B182" s="186"/>
      <c r="C182" s="201" t="s">
        <v>341</v>
      </c>
      <c r="D182" s="201" t="s">
        <v>155</v>
      </c>
      <c r="E182" s="202" t="s">
        <v>2098</v>
      </c>
      <c r="F182" s="203" t="s">
        <v>2099</v>
      </c>
      <c r="G182" s="204" t="s">
        <v>153</v>
      </c>
      <c r="H182" s="205">
        <v>2</v>
      </c>
      <c r="I182" s="206"/>
      <c r="J182" s="207">
        <f>ROUND(I182*H182,2)</f>
        <v>0</v>
      </c>
      <c r="K182" s="208"/>
      <c r="L182" s="209"/>
      <c r="M182" s="210" t="s">
        <v>1</v>
      </c>
      <c r="N182" s="211" t="s">
        <v>42</v>
      </c>
      <c r="O182" s="79"/>
      <c r="P182" s="197">
        <f>O182*H182</f>
        <v>0</v>
      </c>
      <c r="Q182" s="197">
        <v>0</v>
      </c>
      <c r="R182" s="197">
        <f>Q182*H182</f>
        <v>0</v>
      </c>
      <c r="S182" s="197">
        <v>0</v>
      </c>
      <c r="T182" s="198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99" t="s">
        <v>158</v>
      </c>
      <c r="AT182" s="199" t="s">
        <v>155</v>
      </c>
      <c r="AU182" s="199" t="s">
        <v>83</v>
      </c>
      <c r="AY182" s="16" t="s">
        <v>148</v>
      </c>
      <c r="BE182" s="200">
        <f>IF(N182="základná",J182,0)</f>
        <v>0</v>
      </c>
      <c r="BF182" s="200">
        <f>IF(N182="znížená",J182,0)</f>
        <v>0</v>
      </c>
      <c r="BG182" s="200">
        <f>IF(N182="zákl. prenesená",J182,0)</f>
        <v>0</v>
      </c>
      <c r="BH182" s="200">
        <f>IF(N182="zníž. prenesená",J182,0)</f>
        <v>0</v>
      </c>
      <c r="BI182" s="200">
        <f>IF(N182="nulová",J182,0)</f>
        <v>0</v>
      </c>
      <c r="BJ182" s="16" t="s">
        <v>89</v>
      </c>
      <c r="BK182" s="200">
        <f>ROUND(I182*H182,2)</f>
        <v>0</v>
      </c>
      <c r="BL182" s="16" t="s">
        <v>154</v>
      </c>
      <c r="BM182" s="199" t="s">
        <v>337</v>
      </c>
    </row>
    <row r="183" s="2" customFormat="1" ht="21.75" customHeight="1">
      <c r="A183" s="35"/>
      <c r="B183" s="186"/>
      <c r="C183" s="201" t="s">
        <v>251</v>
      </c>
      <c r="D183" s="201" t="s">
        <v>155</v>
      </c>
      <c r="E183" s="202" t="s">
        <v>2100</v>
      </c>
      <c r="F183" s="203" t="s">
        <v>2101</v>
      </c>
      <c r="G183" s="204" t="s">
        <v>1975</v>
      </c>
      <c r="H183" s="205">
        <v>4</v>
      </c>
      <c r="I183" s="206"/>
      <c r="J183" s="207">
        <f>ROUND(I183*H183,2)</f>
        <v>0</v>
      </c>
      <c r="K183" s="208"/>
      <c r="L183" s="209"/>
      <c r="M183" s="210" t="s">
        <v>1</v>
      </c>
      <c r="N183" s="211" t="s">
        <v>42</v>
      </c>
      <c r="O183" s="79"/>
      <c r="P183" s="197">
        <f>O183*H183</f>
        <v>0</v>
      </c>
      <c r="Q183" s="197">
        <v>0</v>
      </c>
      <c r="R183" s="197">
        <f>Q183*H183</f>
        <v>0</v>
      </c>
      <c r="S183" s="197">
        <v>0</v>
      </c>
      <c r="T183" s="198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99" t="s">
        <v>158</v>
      </c>
      <c r="AT183" s="199" t="s">
        <v>155</v>
      </c>
      <c r="AU183" s="199" t="s">
        <v>83</v>
      </c>
      <c r="AY183" s="16" t="s">
        <v>148</v>
      </c>
      <c r="BE183" s="200">
        <f>IF(N183="základná",J183,0)</f>
        <v>0</v>
      </c>
      <c r="BF183" s="200">
        <f>IF(N183="znížená",J183,0)</f>
        <v>0</v>
      </c>
      <c r="BG183" s="200">
        <f>IF(N183="zákl. prenesená",J183,0)</f>
        <v>0</v>
      </c>
      <c r="BH183" s="200">
        <f>IF(N183="zníž. prenesená",J183,0)</f>
        <v>0</v>
      </c>
      <c r="BI183" s="200">
        <f>IF(N183="nulová",J183,0)</f>
        <v>0</v>
      </c>
      <c r="BJ183" s="16" t="s">
        <v>89</v>
      </c>
      <c r="BK183" s="200">
        <f>ROUND(I183*H183,2)</f>
        <v>0</v>
      </c>
      <c r="BL183" s="16" t="s">
        <v>154</v>
      </c>
      <c r="BM183" s="199" t="s">
        <v>340</v>
      </c>
    </row>
    <row r="184" s="2" customFormat="1" ht="33" customHeight="1">
      <c r="A184" s="35"/>
      <c r="B184" s="186"/>
      <c r="C184" s="201" t="s">
        <v>348</v>
      </c>
      <c r="D184" s="201" t="s">
        <v>155</v>
      </c>
      <c r="E184" s="202" t="s">
        <v>2033</v>
      </c>
      <c r="F184" s="203" t="s">
        <v>2034</v>
      </c>
      <c r="G184" s="204" t="s">
        <v>1354</v>
      </c>
      <c r="H184" s="205">
        <v>6</v>
      </c>
      <c r="I184" s="206"/>
      <c r="J184" s="207">
        <f>ROUND(I184*H184,2)</f>
        <v>0</v>
      </c>
      <c r="K184" s="208"/>
      <c r="L184" s="209"/>
      <c r="M184" s="210" t="s">
        <v>1</v>
      </c>
      <c r="N184" s="211" t="s">
        <v>42</v>
      </c>
      <c r="O184" s="79"/>
      <c r="P184" s="197">
        <f>O184*H184</f>
        <v>0</v>
      </c>
      <c r="Q184" s="197">
        <v>0</v>
      </c>
      <c r="R184" s="197">
        <f>Q184*H184</f>
        <v>0</v>
      </c>
      <c r="S184" s="197">
        <v>0</v>
      </c>
      <c r="T184" s="198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99" t="s">
        <v>158</v>
      </c>
      <c r="AT184" s="199" t="s">
        <v>155</v>
      </c>
      <c r="AU184" s="199" t="s">
        <v>83</v>
      </c>
      <c r="AY184" s="16" t="s">
        <v>148</v>
      </c>
      <c r="BE184" s="200">
        <f>IF(N184="základná",J184,0)</f>
        <v>0</v>
      </c>
      <c r="BF184" s="200">
        <f>IF(N184="znížená",J184,0)</f>
        <v>0</v>
      </c>
      <c r="BG184" s="200">
        <f>IF(N184="zákl. prenesená",J184,0)</f>
        <v>0</v>
      </c>
      <c r="BH184" s="200">
        <f>IF(N184="zníž. prenesená",J184,0)</f>
        <v>0</v>
      </c>
      <c r="BI184" s="200">
        <f>IF(N184="nulová",J184,0)</f>
        <v>0</v>
      </c>
      <c r="BJ184" s="16" t="s">
        <v>89</v>
      </c>
      <c r="BK184" s="200">
        <f>ROUND(I184*H184,2)</f>
        <v>0</v>
      </c>
      <c r="BL184" s="16" t="s">
        <v>154</v>
      </c>
      <c r="BM184" s="199" t="s">
        <v>344</v>
      </c>
    </row>
    <row r="185" s="2" customFormat="1" ht="24.15" customHeight="1">
      <c r="A185" s="35"/>
      <c r="B185" s="186"/>
      <c r="C185" s="201" t="s">
        <v>254</v>
      </c>
      <c r="D185" s="201" t="s">
        <v>155</v>
      </c>
      <c r="E185" s="202" t="s">
        <v>2035</v>
      </c>
      <c r="F185" s="203" t="s">
        <v>2036</v>
      </c>
      <c r="G185" s="204" t="s">
        <v>1354</v>
      </c>
      <c r="H185" s="205">
        <v>25</v>
      </c>
      <c r="I185" s="206"/>
      <c r="J185" s="207">
        <f>ROUND(I185*H185,2)</f>
        <v>0</v>
      </c>
      <c r="K185" s="208"/>
      <c r="L185" s="209"/>
      <c r="M185" s="210" t="s">
        <v>1</v>
      </c>
      <c r="N185" s="211" t="s">
        <v>42</v>
      </c>
      <c r="O185" s="79"/>
      <c r="P185" s="197">
        <f>O185*H185</f>
        <v>0</v>
      </c>
      <c r="Q185" s="197">
        <v>0</v>
      </c>
      <c r="R185" s="197">
        <f>Q185*H185</f>
        <v>0</v>
      </c>
      <c r="S185" s="197">
        <v>0</v>
      </c>
      <c r="T185" s="198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99" t="s">
        <v>158</v>
      </c>
      <c r="AT185" s="199" t="s">
        <v>155</v>
      </c>
      <c r="AU185" s="199" t="s">
        <v>83</v>
      </c>
      <c r="AY185" s="16" t="s">
        <v>148</v>
      </c>
      <c r="BE185" s="200">
        <f>IF(N185="základná",J185,0)</f>
        <v>0</v>
      </c>
      <c r="BF185" s="200">
        <f>IF(N185="znížená",J185,0)</f>
        <v>0</v>
      </c>
      <c r="BG185" s="200">
        <f>IF(N185="zákl. prenesená",J185,0)</f>
        <v>0</v>
      </c>
      <c r="BH185" s="200">
        <f>IF(N185="zníž. prenesená",J185,0)</f>
        <v>0</v>
      </c>
      <c r="BI185" s="200">
        <f>IF(N185="nulová",J185,0)</f>
        <v>0</v>
      </c>
      <c r="BJ185" s="16" t="s">
        <v>89</v>
      </c>
      <c r="BK185" s="200">
        <f>ROUND(I185*H185,2)</f>
        <v>0</v>
      </c>
      <c r="BL185" s="16" t="s">
        <v>154</v>
      </c>
      <c r="BM185" s="199" t="s">
        <v>347</v>
      </c>
    </row>
    <row r="186" s="2" customFormat="1" ht="16.5" customHeight="1">
      <c r="A186" s="35"/>
      <c r="B186" s="186"/>
      <c r="C186" s="201" t="s">
        <v>355</v>
      </c>
      <c r="D186" s="201" t="s">
        <v>155</v>
      </c>
      <c r="E186" s="202" t="s">
        <v>2102</v>
      </c>
      <c r="F186" s="203" t="s">
        <v>2038</v>
      </c>
      <c r="G186" s="204" t="s">
        <v>153</v>
      </c>
      <c r="H186" s="205">
        <v>1</v>
      </c>
      <c r="I186" s="206"/>
      <c r="J186" s="207">
        <f>ROUND(I186*H186,2)</f>
        <v>0</v>
      </c>
      <c r="K186" s="208"/>
      <c r="L186" s="209"/>
      <c r="M186" s="210" t="s">
        <v>1</v>
      </c>
      <c r="N186" s="211" t="s">
        <v>42</v>
      </c>
      <c r="O186" s="79"/>
      <c r="P186" s="197">
        <f>O186*H186</f>
        <v>0</v>
      </c>
      <c r="Q186" s="197">
        <v>0</v>
      </c>
      <c r="R186" s="197">
        <f>Q186*H186</f>
        <v>0</v>
      </c>
      <c r="S186" s="197">
        <v>0</v>
      </c>
      <c r="T186" s="198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99" t="s">
        <v>158</v>
      </c>
      <c r="AT186" s="199" t="s">
        <v>155</v>
      </c>
      <c r="AU186" s="199" t="s">
        <v>83</v>
      </c>
      <c r="AY186" s="16" t="s">
        <v>148</v>
      </c>
      <c r="BE186" s="200">
        <f>IF(N186="základná",J186,0)</f>
        <v>0</v>
      </c>
      <c r="BF186" s="200">
        <f>IF(N186="znížená",J186,0)</f>
        <v>0</v>
      </c>
      <c r="BG186" s="200">
        <f>IF(N186="zákl. prenesená",J186,0)</f>
        <v>0</v>
      </c>
      <c r="BH186" s="200">
        <f>IF(N186="zníž. prenesená",J186,0)</f>
        <v>0</v>
      </c>
      <c r="BI186" s="200">
        <f>IF(N186="nulová",J186,0)</f>
        <v>0</v>
      </c>
      <c r="BJ186" s="16" t="s">
        <v>89</v>
      </c>
      <c r="BK186" s="200">
        <f>ROUND(I186*H186,2)</f>
        <v>0</v>
      </c>
      <c r="BL186" s="16" t="s">
        <v>154</v>
      </c>
      <c r="BM186" s="199" t="s">
        <v>354</v>
      </c>
    </row>
    <row r="187" s="2" customFormat="1" ht="16.5" customHeight="1">
      <c r="A187" s="35"/>
      <c r="B187" s="186"/>
      <c r="C187" s="187" t="s">
        <v>258</v>
      </c>
      <c r="D187" s="187" t="s">
        <v>150</v>
      </c>
      <c r="E187" s="188" t="s">
        <v>2103</v>
      </c>
      <c r="F187" s="189" t="s">
        <v>2040</v>
      </c>
      <c r="G187" s="190" t="s">
        <v>153</v>
      </c>
      <c r="H187" s="191">
        <v>1</v>
      </c>
      <c r="I187" s="192"/>
      <c r="J187" s="193">
        <f>ROUND(I187*H187,2)</f>
        <v>0</v>
      </c>
      <c r="K187" s="194"/>
      <c r="L187" s="36"/>
      <c r="M187" s="195" t="s">
        <v>1</v>
      </c>
      <c r="N187" s="196" t="s">
        <v>42</v>
      </c>
      <c r="O187" s="79"/>
      <c r="P187" s="197">
        <f>O187*H187</f>
        <v>0</v>
      </c>
      <c r="Q187" s="197">
        <v>0</v>
      </c>
      <c r="R187" s="197">
        <f>Q187*H187</f>
        <v>0</v>
      </c>
      <c r="S187" s="197">
        <v>0</v>
      </c>
      <c r="T187" s="198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99" t="s">
        <v>154</v>
      </c>
      <c r="AT187" s="199" t="s">
        <v>150</v>
      </c>
      <c r="AU187" s="199" t="s">
        <v>83</v>
      </c>
      <c r="AY187" s="16" t="s">
        <v>148</v>
      </c>
      <c r="BE187" s="200">
        <f>IF(N187="základná",J187,0)</f>
        <v>0</v>
      </c>
      <c r="BF187" s="200">
        <f>IF(N187="znížená",J187,0)</f>
        <v>0</v>
      </c>
      <c r="BG187" s="200">
        <f>IF(N187="zákl. prenesená",J187,0)</f>
        <v>0</v>
      </c>
      <c r="BH187" s="200">
        <f>IF(N187="zníž. prenesená",J187,0)</f>
        <v>0</v>
      </c>
      <c r="BI187" s="200">
        <f>IF(N187="nulová",J187,0)</f>
        <v>0</v>
      </c>
      <c r="BJ187" s="16" t="s">
        <v>89</v>
      </c>
      <c r="BK187" s="200">
        <f>ROUND(I187*H187,2)</f>
        <v>0</v>
      </c>
      <c r="BL187" s="16" t="s">
        <v>154</v>
      </c>
      <c r="BM187" s="199" t="s">
        <v>358</v>
      </c>
    </row>
    <row r="188" s="12" customFormat="1" ht="25.92" customHeight="1">
      <c r="A188" s="12"/>
      <c r="B188" s="173"/>
      <c r="C188" s="12"/>
      <c r="D188" s="174" t="s">
        <v>75</v>
      </c>
      <c r="E188" s="175" t="s">
        <v>2104</v>
      </c>
      <c r="F188" s="175" t="s">
        <v>2105</v>
      </c>
      <c r="G188" s="12"/>
      <c r="H188" s="12"/>
      <c r="I188" s="176"/>
      <c r="J188" s="177">
        <f>BK188</f>
        <v>0</v>
      </c>
      <c r="K188" s="12"/>
      <c r="L188" s="173"/>
      <c r="M188" s="178"/>
      <c r="N188" s="179"/>
      <c r="O188" s="179"/>
      <c r="P188" s="180">
        <f>SUM(P189:P213)</f>
        <v>0</v>
      </c>
      <c r="Q188" s="179"/>
      <c r="R188" s="180">
        <f>SUM(R189:R213)</f>
        <v>0</v>
      </c>
      <c r="S188" s="179"/>
      <c r="T188" s="181">
        <f>SUM(T189:T213)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174" t="s">
        <v>83</v>
      </c>
      <c r="AT188" s="182" t="s">
        <v>75</v>
      </c>
      <c r="AU188" s="182" t="s">
        <v>76</v>
      </c>
      <c r="AY188" s="174" t="s">
        <v>148</v>
      </c>
      <c r="BK188" s="183">
        <f>SUM(BK189:BK213)</f>
        <v>0</v>
      </c>
    </row>
    <row r="189" s="2" customFormat="1" ht="16.5" customHeight="1">
      <c r="A189" s="35"/>
      <c r="B189" s="186"/>
      <c r="C189" s="187" t="s">
        <v>362</v>
      </c>
      <c r="D189" s="187" t="s">
        <v>150</v>
      </c>
      <c r="E189" s="188" t="s">
        <v>2106</v>
      </c>
      <c r="F189" s="189" t="s">
        <v>2107</v>
      </c>
      <c r="G189" s="190" t="s">
        <v>153</v>
      </c>
      <c r="H189" s="191">
        <v>1</v>
      </c>
      <c r="I189" s="192"/>
      <c r="J189" s="193">
        <f>ROUND(I189*H189,2)</f>
        <v>0</v>
      </c>
      <c r="K189" s="194"/>
      <c r="L189" s="36"/>
      <c r="M189" s="195" t="s">
        <v>1</v>
      </c>
      <c r="N189" s="196" t="s">
        <v>42</v>
      </c>
      <c r="O189" s="79"/>
      <c r="P189" s="197">
        <f>O189*H189</f>
        <v>0</v>
      </c>
      <c r="Q189" s="197">
        <v>0</v>
      </c>
      <c r="R189" s="197">
        <f>Q189*H189</f>
        <v>0</v>
      </c>
      <c r="S189" s="197">
        <v>0</v>
      </c>
      <c r="T189" s="198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99" t="s">
        <v>154</v>
      </c>
      <c r="AT189" s="199" t="s">
        <v>150</v>
      </c>
      <c r="AU189" s="199" t="s">
        <v>83</v>
      </c>
      <c r="AY189" s="16" t="s">
        <v>148</v>
      </c>
      <c r="BE189" s="200">
        <f>IF(N189="základná",J189,0)</f>
        <v>0</v>
      </c>
      <c r="BF189" s="200">
        <f>IF(N189="znížená",J189,0)</f>
        <v>0</v>
      </c>
      <c r="BG189" s="200">
        <f>IF(N189="zákl. prenesená",J189,0)</f>
        <v>0</v>
      </c>
      <c r="BH189" s="200">
        <f>IF(N189="zníž. prenesená",J189,0)</f>
        <v>0</v>
      </c>
      <c r="BI189" s="200">
        <f>IF(N189="nulová",J189,0)</f>
        <v>0</v>
      </c>
      <c r="BJ189" s="16" t="s">
        <v>89</v>
      </c>
      <c r="BK189" s="200">
        <f>ROUND(I189*H189,2)</f>
        <v>0</v>
      </c>
      <c r="BL189" s="16" t="s">
        <v>154</v>
      </c>
      <c r="BM189" s="199" t="s">
        <v>440</v>
      </c>
    </row>
    <row r="190" s="2" customFormat="1" ht="49.05" customHeight="1">
      <c r="A190" s="35"/>
      <c r="B190" s="186"/>
      <c r="C190" s="201" t="s">
        <v>261</v>
      </c>
      <c r="D190" s="201" t="s">
        <v>155</v>
      </c>
      <c r="E190" s="202" t="s">
        <v>2108</v>
      </c>
      <c r="F190" s="203" t="s">
        <v>2109</v>
      </c>
      <c r="G190" s="204" t="s">
        <v>153</v>
      </c>
      <c r="H190" s="205">
        <v>1</v>
      </c>
      <c r="I190" s="206"/>
      <c r="J190" s="207">
        <f>ROUND(I190*H190,2)</f>
        <v>0</v>
      </c>
      <c r="K190" s="208"/>
      <c r="L190" s="209"/>
      <c r="M190" s="210" t="s">
        <v>1</v>
      </c>
      <c r="N190" s="211" t="s">
        <v>42</v>
      </c>
      <c r="O190" s="79"/>
      <c r="P190" s="197">
        <f>O190*H190</f>
        <v>0</v>
      </c>
      <c r="Q190" s="197">
        <v>0</v>
      </c>
      <c r="R190" s="197">
        <f>Q190*H190</f>
        <v>0</v>
      </c>
      <c r="S190" s="197">
        <v>0</v>
      </c>
      <c r="T190" s="198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99" t="s">
        <v>158</v>
      </c>
      <c r="AT190" s="199" t="s">
        <v>155</v>
      </c>
      <c r="AU190" s="199" t="s">
        <v>83</v>
      </c>
      <c r="AY190" s="16" t="s">
        <v>148</v>
      </c>
      <c r="BE190" s="200">
        <f>IF(N190="základná",J190,0)</f>
        <v>0</v>
      </c>
      <c r="BF190" s="200">
        <f>IF(N190="znížená",J190,0)</f>
        <v>0</v>
      </c>
      <c r="BG190" s="200">
        <f>IF(N190="zákl. prenesená",J190,0)</f>
        <v>0</v>
      </c>
      <c r="BH190" s="200">
        <f>IF(N190="zníž. prenesená",J190,0)</f>
        <v>0</v>
      </c>
      <c r="BI190" s="200">
        <f>IF(N190="nulová",J190,0)</f>
        <v>0</v>
      </c>
      <c r="BJ190" s="16" t="s">
        <v>89</v>
      </c>
      <c r="BK190" s="200">
        <f>ROUND(I190*H190,2)</f>
        <v>0</v>
      </c>
      <c r="BL190" s="16" t="s">
        <v>154</v>
      </c>
      <c r="BM190" s="199" t="s">
        <v>2110</v>
      </c>
    </row>
    <row r="191" s="2" customFormat="1" ht="16.5" customHeight="1">
      <c r="A191" s="35"/>
      <c r="B191" s="186"/>
      <c r="C191" s="201" t="s">
        <v>369</v>
      </c>
      <c r="D191" s="201" t="s">
        <v>155</v>
      </c>
      <c r="E191" s="202" t="s">
        <v>2111</v>
      </c>
      <c r="F191" s="203" t="s">
        <v>2112</v>
      </c>
      <c r="G191" s="204" t="s">
        <v>153</v>
      </c>
      <c r="H191" s="205">
        <v>1</v>
      </c>
      <c r="I191" s="206"/>
      <c r="J191" s="207">
        <f>ROUND(I191*H191,2)</f>
        <v>0</v>
      </c>
      <c r="K191" s="208"/>
      <c r="L191" s="209"/>
      <c r="M191" s="210" t="s">
        <v>1</v>
      </c>
      <c r="N191" s="211" t="s">
        <v>42</v>
      </c>
      <c r="O191" s="79"/>
      <c r="P191" s="197">
        <f>O191*H191</f>
        <v>0</v>
      </c>
      <c r="Q191" s="197">
        <v>0</v>
      </c>
      <c r="R191" s="197">
        <f>Q191*H191</f>
        <v>0</v>
      </c>
      <c r="S191" s="197">
        <v>0</v>
      </c>
      <c r="T191" s="198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99" t="s">
        <v>158</v>
      </c>
      <c r="AT191" s="199" t="s">
        <v>155</v>
      </c>
      <c r="AU191" s="199" t="s">
        <v>83</v>
      </c>
      <c r="AY191" s="16" t="s">
        <v>148</v>
      </c>
      <c r="BE191" s="200">
        <f>IF(N191="základná",J191,0)</f>
        <v>0</v>
      </c>
      <c r="BF191" s="200">
        <f>IF(N191="znížená",J191,0)</f>
        <v>0</v>
      </c>
      <c r="BG191" s="200">
        <f>IF(N191="zákl. prenesená",J191,0)</f>
        <v>0</v>
      </c>
      <c r="BH191" s="200">
        <f>IF(N191="zníž. prenesená",J191,0)</f>
        <v>0</v>
      </c>
      <c r="BI191" s="200">
        <f>IF(N191="nulová",J191,0)</f>
        <v>0</v>
      </c>
      <c r="BJ191" s="16" t="s">
        <v>89</v>
      </c>
      <c r="BK191" s="200">
        <f>ROUND(I191*H191,2)</f>
        <v>0</v>
      </c>
      <c r="BL191" s="16" t="s">
        <v>154</v>
      </c>
      <c r="BM191" s="199" t="s">
        <v>365</v>
      </c>
    </row>
    <row r="192" s="2" customFormat="1" ht="16.5" customHeight="1">
      <c r="A192" s="35"/>
      <c r="B192" s="186"/>
      <c r="C192" s="201" t="s">
        <v>265</v>
      </c>
      <c r="D192" s="201" t="s">
        <v>155</v>
      </c>
      <c r="E192" s="202" t="s">
        <v>2113</v>
      </c>
      <c r="F192" s="203" t="s">
        <v>2114</v>
      </c>
      <c r="G192" s="204" t="s">
        <v>153</v>
      </c>
      <c r="H192" s="205">
        <v>1</v>
      </c>
      <c r="I192" s="206"/>
      <c r="J192" s="207">
        <f>ROUND(I192*H192,2)</f>
        <v>0</v>
      </c>
      <c r="K192" s="208"/>
      <c r="L192" s="209"/>
      <c r="M192" s="210" t="s">
        <v>1</v>
      </c>
      <c r="N192" s="211" t="s">
        <v>42</v>
      </c>
      <c r="O192" s="79"/>
      <c r="P192" s="197">
        <f>O192*H192</f>
        <v>0</v>
      </c>
      <c r="Q192" s="197">
        <v>0</v>
      </c>
      <c r="R192" s="197">
        <f>Q192*H192</f>
        <v>0</v>
      </c>
      <c r="S192" s="197">
        <v>0</v>
      </c>
      <c r="T192" s="198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99" t="s">
        <v>158</v>
      </c>
      <c r="AT192" s="199" t="s">
        <v>155</v>
      </c>
      <c r="AU192" s="199" t="s">
        <v>83</v>
      </c>
      <c r="AY192" s="16" t="s">
        <v>148</v>
      </c>
      <c r="BE192" s="200">
        <f>IF(N192="základná",J192,0)</f>
        <v>0</v>
      </c>
      <c r="BF192" s="200">
        <f>IF(N192="znížená",J192,0)</f>
        <v>0</v>
      </c>
      <c r="BG192" s="200">
        <f>IF(N192="zákl. prenesená",J192,0)</f>
        <v>0</v>
      </c>
      <c r="BH192" s="200">
        <f>IF(N192="zníž. prenesená",J192,0)</f>
        <v>0</v>
      </c>
      <c r="BI192" s="200">
        <f>IF(N192="nulová",J192,0)</f>
        <v>0</v>
      </c>
      <c r="BJ192" s="16" t="s">
        <v>89</v>
      </c>
      <c r="BK192" s="200">
        <f>ROUND(I192*H192,2)</f>
        <v>0</v>
      </c>
      <c r="BL192" s="16" t="s">
        <v>154</v>
      </c>
      <c r="BM192" s="199" t="s">
        <v>2115</v>
      </c>
    </row>
    <row r="193" s="2" customFormat="1" ht="24.15" customHeight="1">
      <c r="A193" s="35"/>
      <c r="B193" s="186"/>
      <c r="C193" s="201" t="s">
        <v>376</v>
      </c>
      <c r="D193" s="201" t="s">
        <v>155</v>
      </c>
      <c r="E193" s="202" t="s">
        <v>2116</v>
      </c>
      <c r="F193" s="203" t="s">
        <v>2117</v>
      </c>
      <c r="G193" s="204" t="s">
        <v>153</v>
      </c>
      <c r="H193" s="205">
        <v>2</v>
      </c>
      <c r="I193" s="206"/>
      <c r="J193" s="207">
        <f>ROUND(I193*H193,2)</f>
        <v>0</v>
      </c>
      <c r="K193" s="208"/>
      <c r="L193" s="209"/>
      <c r="M193" s="210" t="s">
        <v>1</v>
      </c>
      <c r="N193" s="211" t="s">
        <v>42</v>
      </c>
      <c r="O193" s="79"/>
      <c r="P193" s="197">
        <f>O193*H193</f>
        <v>0</v>
      </c>
      <c r="Q193" s="197">
        <v>0</v>
      </c>
      <c r="R193" s="197">
        <f>Q193*H193</f>
        <v>0</v>
      </c>
      <c r="S193" s="197">
        <v>0</v>
      </c>
      <c r="T193" s="198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99" t="s">
        <v>158</v>
      </c>
      <c r="AT193" s="199" t="s">
        <v>155</v>
      </c>
      <c r="AU193" s="199" t="s">
        <v>83</v>
      </c>
      <c r="AY193" s="16" t="s">
        <v>148</v>
      </c>
      <c r="BE193" s="200">
        <f>IF(N193="základná",J193,0)</f>
        <v>0</v>
      </c>
      <c r="BF193" s="200">
        <f>IF(N193="znížená",J193,0)</f>
        <v>0</v>
      </c>
      <c r="BG193" s="200">
        <f>IF(N193="zákl. prenesená",J193,0)</f>
        <v>0</v>
      </c>
      <c r="BH193" s="200">
        <f>IF(N193="zníž. prenesená",J193,0)</f>
        <v>0</v>
      </c>
      <c r="BI193" s="200">
        <f>IF(N193="nulová",J193,0)</f>
        <v>0</v>
      </c>
      <c r="BJ193" s="16" t="s">
        <v>89</v>
      </c>
      <c r="BK193" s="200">
        <f>ROUND(I193*H193,2)</f>
        <v>0</v>
      </c>
      <c r="BL193" s="16" t="s">
        <v>154</v>
      </c>
      <c r="BM193" s="199" t="s">
        <v>2118</v>
      </c>
    </row>
    <row r="194" s="2" customFormat="1" ht="24.15" customHeight="1">
      <c r="A194" s="35"/>
      <c r="B194" s="186"/>
      <c r="C194" s="201" t="s">
        <v>268</v>
      </c>
      <c r="D194" s="201" t="s">
        <v>155</v>
      </c>
      <c r="E194" s="202" t="s">
        <v>2119</v>
      </c>
      <c r="F194" s="203" t="s">
        <v>2120</v>
      </c>
      <c r="G194" s="204" t="s">
        <v>153</v>
      </c>
      <c r="H194" s="205">
        <v>4</v>
      </c>
      <c r="I194" s="206"/>
      <c r="J194" s="207">
        <f>ROUND(I194*H194,2)</f>
        <v>0</v>
      </c>
      <c r="K194" s="208"/>
      <c r="L194" s="209"/>
      <c r="M194" s="210" t="s">
        <v>1</v>
      </c>
      <c r="N194" s="211" t="s">
        <v>42</v>
      </c>
      <c r="O194" s="79"/>
      <c r="P194" s="197">
        <f>O194*H194</f>
        <v>0</v>
      </c>
      <c r="Q194" s="197">
        <v>0</v>
      </c>
      <c r="R194" s="197">
        <f>Q194*H194</f>
        <v>0</v>
      </c>
      <c r="S194" s="197">
        <v>0</v>
      </c>
      <c r="T194" s="198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99" t="s">
        <v>158</v>
      </c>
      <c r="AT194" s="199" t="s">
        <v>155</v>
      </c>
      <c r="AU194" s="199" t="s">
        <v>83</v>
      </c>
      <c r="AY194" s="16" t="s">
        <v>148</v>
      </c>
      <c r="BE194" s="200">
        <f>IF(N194="základná",J194,0)</f>
        <v>0</v>
      </c>
      <c r="BF194" s="200">
        <f>IF(N194="znížená",J194,0)</f>
        <v>0</v>
      </c>
      <c r="BG194" s="200">
        <f>IF(N194="zákl. prenesená",J194,0)</f>
        <v>0</v>
      </c>
      <c r="BH194" s="200">
        <f>IF(N194="zníž. prenesená",J194,0)</f>
        <v>0</v>
      </c>
      <c r="BI194" s="200">
        <f>IF(N194="nulová",J194,0)</f>
        <v>0</v>
      </c>
      <c r="BJ194" s="16" t="s">
        <v>89</v>
      </c>
      <c r="BK194" s="200">
        <f>ROUND(I194*H194,2)</f>
        <v>0</v>
      </c>
      <c r="BL194" s="16" t="s">
        <v>154</v>
      </c>
      <c r="BM194" s="199" t="s">
        <v>2121</v>
      </c>
    </row>
    <row r="195" s="2" customFormat="1" ht="24.15" customHeight="1">
      <c r="A195" s="35"/>
      <c r="B195" s="186"/>
      <c r="C195" s="201" t="s">
        <v>385</v>
      </c>
      <c r="D195" s="201" t="s">
        <v>155</v>
      </c>
      <c r="E195" s="202" t="s">
        <v>2122</v>
      </c>
      <c r="F195" s="203" t="s">
        <v>2123</v>
      </c>
      <c r="G195" s="204" t="s">
        <v>153</v>
      </c>
      <c r="H195" s="205">
        <v>2</v>
      </c>
      <c r="I195" s="206"/>
      <c r="J195" s="207">
        <f>ROUND(I195*H195,2)</f>
        <v>0</v>
      </c>
      <c r="K195" s="208"/>
      <c r="L195" s="209"/>
      <c r="M195" s="210" t="s">
        <v>1</v>
      </c>
      <c r="N195" s="211" t="s">
        <v>42</v>
      </c>
      <c r="O195" s="79"/>
      <c r="P195" s="197">
        <f>O195*H195</f>
        <v>0</v>
      </c>
      <c r="Q195" s="197">
        <v>0</v>
      </c>
      <c r="R195" s="197">
        <f>Q195*H195</f>
        <v>0</v>
      </c>
      <c r="S195" s="197">
        <v>0</v>
      </c>
      <c r="T195" s="198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99" t="s">
        <v>158</v>
      </c>
      <c r="AT195" s="199" t="s">
        <v>155</v>
      </c>
      <c r="AU195" s="199" t="s">
        <v>83</v>
      </c>
      <c r="AY195" s="16" t="s">
        <v>148</v>
      </c>
      <c r="BE195" s="200">
        <f>IF(N195="základná",J195,0)</f>
        <v>0</v>
      </c>
      <c r="BF195" s="200">
        <f>IF(N195="znížená",J195,0)</f>
        <v>0</v>
      </c>
      <c r="BG195" s="200">
        <f>IF(N195="zákl. prenesená",J195,0)</f>
        <v>0</v>
      </c>
      <c r="BH195" s="200">
        <f>IF(N195="zníž. prenesená",J195,0)</f>
        <v>0</v>
      </c>
      <c r="BI195" s="200">
        <f>IF(N195="nulová",J195,0)</f>
        <v>0</v>
      </c>
      <c r="BJ195" s="16" t="s">
        <v>89</v>
      </c>
      <c r="BK195" s="200">
        <f>ROUND(I195*H195,2)</f>
        <v>0</v>
      </c>
      <c r="BL195" s="16" t="s">
        <v>154</v>
      </c>
      <c r="BM195" s="199" t="s">
        <v>2124</v>
      </c>
    </row>
    <row r="196" s="2" customFormat="1" ht="24.15" customHeight="1">
      <c r="A196" s="35"/>
      <c r="B196" s="186"/>
      <c r="C196" s="201" t="s">
        <v>272</v>
      </c>
      <c r="D196" s="201" t="s">
        <v>155</v>
      </c>
      <c r="E196" s="202" t="s">
        <v>2125</v>
      </c>
      <c r="F196" s="203" t="s">
        <v>2126</v>
      </c>
      <c r="G196" s="204" t="s">
        <v>153</v>
      </c>
      <c r="H196" s="205">
        <v>2</v>
      </c>
      <c r="I196" s="206"/>
      <c r="J196" s="207">
        <f>ROUND(I196*H196,2)</f>
        <v>0</v>
      </c>
      <c r="K196" s="208"/>
      <c r="L196" s="209"/>
      <c r="M196" s="210" t="s">
        <v>1</v>
      </c>
      <c r="N196" s="211" t="s">
        <v>42</v>
      </c>
      <c r="O196" s="79"/>
      <c r="P196" s="197">
        <f>O196*H196</f>
        <v>0</v>
      </c>
      <c r="Q196" s="197">
        <v>0</v>
      </c>
      <c r="R196" s="197">
        <f>Q196*H196</f>
        <v>0</v>
      </c>
      <c r="S196" s="197">
        <v>0</v>
      </c>
      <c r="T196" s="198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99" t="s">
        <v>158</v>
      </c>
      <c r="AT196" s="199" t="s">
        <v>155</v>
      </c>
      <c r="AU196" s="199" t="s">
        <v>83</v>
      </c>
      <c r="AY196" s="16" t="s">
        <v>148</v>
      </c>
      <c r="BE196" s="200">
        <f>IF(N196="základná",J196,0)</f>
        <v>0</v>
      </c>
      <c r="BF196" s="200">
        <f>IF(N196="znížená",J196,0)</f>
        <v>0</v>
      </c>
      <c r="BG196" s="200">
        <f>IF(N196="zákl. prenesená",J196,0)</f>
        <v>0</v>
      </c>
      <c r="BH196" s="200">
        <f>IF(N196="zníž. prenesená",J196,0)</f>
        <v>0</v>
      </c>
      <c r="BI196" s="200">
        <f>IF(N196="nulová",J196,0)</f>
        <v>0</v>
      </c>
      <c r="BJ196" s="16" t="s">
        <v>89</v>
      </c>
      <c r="BK196" s="200">
        <f>ROUND(I196*H196,2)</f>
        <v>0</v>
      </c>
      <c r="BL196" s="16" t="s">
        <v>154</v>
      </c>
      <c r="BM196" s="199" t="s">
        <v>2127</v>
      </c>
    </row>
    <row r="197" s="2" customFormat="1" ht="24.15" customHeight="1">
      <c r="A197" s="35"/>
      <c r="B197" s="186"/>
      <c r="C197" s="201" t="s">
        <v>392</v>
      </c>
      <c r="D197" s="201" t="s">
        <v>155</v>
      </c>
      <c r="E197" s="202" t="s">
        <v>2128</v>
      </c>
      <c r="F197" s="203" t="s">
        <v>2129</v>
      </c>
      <c r="G197" s="204" t="s">
        <v>153</v>
      </c>
      <c r="H197" s="205">
        <v>1</v>
      </c>
      <c r="I197" s="206"/>
      <c r="J197" s="207">
        <f>ROUND(I197*H197,2)</f>
        <v>0</v>
      </c>
      <c r="K197" s="208"/>
      <c r="L197" s="209"/>
      <c r="M197" s="210" t="s">
        <v>1</v>
      </c>
      <c r="N197" s="211" t="s">
        <v>42</v>
      </c>
      <c r="O197" s="79"/>
      <c r="P197" s="197">
        <f>O197*H197</f>
        <v>0</v>
      </c>
      <c r="Q197" s="197">
        <v>0</v>
      </c>
      <c r="R197" s="197">
        <f>Q197*H197</f>
        <v>0</v>
      </c>
      <c r="S197" s="197">
        <v>0</v>
      </c>
      <c r="T197" s="198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99" t="s">
        <v>158</v>
      </c>
      <c r="AT197" s="199" t="s">
        <v>155</v>
      </c>
      <c r="AU197" s="199" t="s">
        <v>83</v>
      </c>
      <c r="AY197" s="16" t="s">
        <v>148</v>
      </c>
      <c r="BE197" s="200">
        <f>IF(N197="základná",J197,0)</f>
        <v>0</v>
      </c>
      <c r="BF197" s="200">
        <f>IF(N197="znížená",J197,0)</f>
        <v>0</v>
      </c>
      <c r="BG197" s="200">
        <f>IF(N197="zákl. prenesená",J197,0)</f>
        <v>0</v>
      </c>
      <c r="BH197" s="200">
        <f>IF(N197="zníž. prenesená",J197,0)</f>
        <v>0</v>
      </c>
      <c r="BI197" s="200">
        <f>IF(N197="nulová",J197,0)</f>
        <v>0</v>
      </c>
      <c r="BJ197" s="16" t="s">
        <v>89</v>
      </c>
      <c r="BK197" s="200">
        <f>ROUND(I197*H197,2)</f>
        <v>0</v>
      </c>
      <c r="BL197" s="16" t="s">
        <v>154</v>
      </c>
      <c r="BM197" s="199" t="s">
        <v>2130</v>
      </c>
    </row>
    <row r="198" s="2" customFormat="1" ht="24.15" customHeight="1">
      <c r="A198" s="35"/>
      <c r="B198" s="186"/>
      <c r="C198" s="201" t="s">
        <v>275</v>
      </c>
      <c r="D198" s="201" t="s">
        <v>155</v>
      </c>
      <c r="E198" s="202" t="s">
        <v>2131</v>
      </c>
      <c r="F198" s="203" t="s">
        <v>2132</v>
      </c>
      <c r="G198" s="204" t="s">
        <v>153</v>
      </c>
      <c r="H198" s="205">
        <v>3</v>
      </c>
      <c r="I198" s="206"/>
      <c r="J198" s="207">
        <f>ROUND(I198*H198,2)</f>
        <v>0</v>
      </c>
      <c r="K198" s="208"/>
      <c r="L198" s="209"/>
      <c r="M198" s="210" t="s">
        <v>1</v>
      </c>
      <c r="N198" s="211" t="s">
        <v>42</v>
      </c>
      <c r="O198" s="79"/>
      <c r="P198" s="197">
        <f>O198*H198</f>
        <v>0</v>
      </c>
      <c r="Q198" s="197">
        <v>0</v>
      </c>
      <c r="R198" s="197">
        <f>Q198*H198</f>
        <v>0</v>
      </c>
      <c r="S198" s="197">
        <v>0</v>
      </c>
      <c r="T198" s="198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99" t="s">
        <v>158</v>
      </c>
      <c r="AT198" s="199" t="s">
        <v>155</v>
      </c>
      <c r="AU198" s="199" t="s">
        <v>83</v>
      </c>
      <c r="AY198" s="16" t="s">
        <v>148</v>
      </c>
      <c r="BE198" s="200">
        <f>IF(N198="základná",J198,0)</f>
        <v>0</v>
      </c>
      <c r="BF198" s="200">
        <f>IF(N198="znížená",J198,0)</f>
        <v>0</v>
      </c>
      <c r="BG198" s="200">
        <f>IF(N198="zákl. prenesená",J198,0)</f>
        <v>0</v>
      </c>
      <c r="BH198" s="200">
        <f>IF(N198="zníž. prenesená",J198,0)</f>
        <v>0</v>
      </c>
      <c r="BI198" s="200">
        <f>IF(N198="nulová",J198,0)</f>
        <v>0</v>
      </c>
      <c r="BJ198" s="16" t="s">
        <v>89</v>
      </c>
      <c r="BK198" s="200">
        <f>ROUND(I198*H198,2)</f>
        <v>0</v>
      </c>
      <c r="BL198" s="16" t="s">
        <v>154</v>
      </c>
      <c r="BM198" s="199" t="s">
        <v>2133</v>
      </c>
    </row>
    <row r="199" s="2" customFormat="1" ht="24.15" customHeight="1">
      <c r="A199" s="35"/>
      <c r="B199" s="186"/>
      <c r="C199" s="201" t="s">
        <v>399</v>
      </c>
      <c r="D199" s="201" t="s">
        <v>155</v>
      </c>
      <c r="E199" s="202" t="s">
        <v>2134</v>
      </c>
      <c r="F199" s="203" t="s">
        <v>2135</v>
      </c>
      <c r="G199" s="204" t="s">
        <v>153</v>
      </c>
      <c r="H199" s="205">
        <v>2</v>
      </c>
      <c r="I199" s="206"/>
      <c r="J199" s="207">
        <f>ROUND(I199*H199,2)</f>
        <v>0</v>
      </c>
      <c r="K199" s="208"/>
      <c r="L199" s="209"/>
      <c r="M199" s="210" t="s">
        <v>1</v>
      </c>
      <c r="N199" s="211" t="s">
        <v>42</v>
      </c>
      <c r="O199" s="79"/>
      <c r="P199" s="197">
        <f>O199*H199</f>
        <v>0</v>
      </c>
      <c r="Q199" s="197">
        <v>0</v>
      </c>
      <c r="R199" s="197">
        <f>Q199*H199</f>
        <v>0</v>
      </c>
      <c r="S199" s="197">
        <v>0</v>
      </c>
      <c r="T199" s="198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99" t="s">
        <v>158</v>
      </c>
      <c r="AT199" s="199" t="s">
        <v>155</v>
      </c>
      <c r="AU199" s="199" t="s">
        <v>83</v>
      </c>
      <c r="AY199" s="16" t="s">
        <v>148</v>
      </c>
      <c r="BE199" s="200">
        <f>IF(N199="základná",J199,0)</f>
        <v>0</v>
      </c>
      <c r="BF199" s="200">
        <f>IF(N199="znížená",J199,0)</f>
        <v>0</v>
      </c>
      <c r="BG199" s="200">
        <f>IF(N199="zákl. prenesená",J199,0)</f>
        <v>0</v>
      </c>
      <c r="BH199" s="200">
        <f>IF(N199="zníž. prenesená",J199,0)</f>
        <v>0</v>
      </c>
      <c r="BI199" s="200">
        <f>IF(N199="nulová",J199,0)</f>
        <v>0</v>
      </c>
      <c r="BJ199" s="16" t="s">
        <v>89</v>
      </c>
      <c r="BK199" s="200">
        <f>ROUND(I199*H199,2)</f>
        <v>0</v>
      </c>
      <c r="BL199" s="16" t="s">
        <v>154</v>
      </c>
      <c r="BM199" s="199" t="s">
        <v>2136</v>
      </c>
    </row>
    <row r="200" s="2" customFormat="1" ht="24.15" customHeight="1">
      <c r="A200" s="35"/>
      <c r="B200" s="186"/>
      <c r="C200" s="201" t="s">
        <v>279</v>
      </c>
      <c r="D200" s="201" t="s">
        <v>155</v>
      </c>
      <c r="E200" s="202" t="s">
        <v>2137</v>
      </c>
      <c r="F200" s="203" t="s">
        <v>2138</v>
      </c>
      <c r="G200" s="204" t="s">
        <v>153</v>
      </c>
      <c r="H200" s="205">
        <v>4</v>
      </c>
      <c r="I200" s="206"/>
      <c r="J200" s="207">
        <f>ROUND(I200*H200,2)</f>
        <v>0</v>
      </c>
      <c r="K200" s="208"/>
      <c r="L200" s="209"/>
      <c r="M200" s="210" t="s">
        <v>1</v>
      </c>
      <c r="N200" s="211" t="s">
        <v>42</v>
      </c>
      <c r="O200" s="79"/>
      <c r="P200" s="197">
        <f>O200*H200</f>
        <v>0</v>
      </c>
      <c r="Q200" s="197">
        <v>0</v>
      </c>
      <c r="R200" s="197">
        <f>Q200*H200</f>
        <v>0</v>
      </c>
      <c r="S200" s="197">
        <v>0</v>
      </c>
      <c r="T200" s="198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99" t="s">
        <v>158</v>
      </c>
      <c r="AT200" s="199" t="s">
        <v>155</v>
      </c>
      <c r="AU200" s="199" t="s">
        <v>83</v>
      </c>
      <c r="AY200" s="16" t="s">
        <v>148</v>
      </c>
      <c r="BE200" s="200">
        <f>IF(N200="základná",J200,0)</f>
        <v>0</v>
      </c>
      <c r="BF200" s="200">
        <f>IF(N200="znížená",J200,0)</f>
        <v>0</v>
      </c>
      <c r="BG200" s="200">
        <f>IF(N200="zákl. prenesená",J200,0)</f>
        <v>0</v>
      </c>
      <c r="BH200" s="200">
        <f>IF(N200="zníž. prenesená",J200,0)</f>
        <v>0</v>
      </c>
      <c r="BI200" s="200">
        <f>IF(N200="nulová",J200,0)</f>
        <v>0</v>
      </c>
      <c r="BJ200" s="16" t="s">
        <v>89</v>
      </c>
      <c r="BK200" s="200">
        <f>ROUND(I200*H200,2)</f>
        <v>0</v>
      </c>
      <c r="BL200" s="16" t="s">
        <v>154</v>
      </c>
      <c r="BM200" s="199" t="s">
        <v>2139</v>
      </c>
    </row>
    <row r="201" s="2" customFormat="1" ht="24.15" customHeight="1">
      <c r="A201" s="35"/>
      <c r="B201" s="186"/>
      <c r="C201" s="201" t="s">
        <v>406</v>
      </c>
      <c r="D201" s="201" t="s">
        <v>155</v>
      </c>
      <c r="E201" s="202" t="s">
        <v>2092</v>
      </c>
      <c r="F201" s="203" t="s">
        <v>2093</v>
      </c>
      <c r="G201" s="204" t="s">
        <v>1975</v>
      </c>
      <c r="H201" s="205">
        <v>20</v>
      </c>
      <c r="I201" s="206"/>
      <c r="J201" s="207">
        <f>ROUND(I201*H201,2)</f>
        <v>0</v>
      </c>
      <c r="K201" s="208"/>
      <c r="L201" s="209"/>
      <c r="M201" s="210" t="s">
        <v>1</v>
      </c>
      <c r="N201" s="211" t="s">
        <v>42</v>
      </c>
      <c r="O201" s="79"/>
      <c r="P201" s="197">
        <f>O201*H201</f>
        <v>0</v>
      </c>
      <c r="Q201" s="197">
        <v>0</v>
      </c>
      <c r="R201" s="197">
        <f>Q201*H201</f>
        <v>0</v>
      </c>
      <c r="S201" s="197">
        <v>0</v>
      </c>
      <c r="T201" s="198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99" t="s">
        <v>158</v>
      </c>
      <c r="AT201" s="199" t="s">
        <v>155</v>
      </c>
      <c r="AU201" s="199" t="s">
        <v>83</v>
      </c>
      <c r="AY201" s="16" t="s">
        <v>148</v>
      </c>
      <c r="BE201" s="200">
        <f>IF(N201="základná",J201,0)</f>
        <v>0</v>
      </c>
      <c r="BF201" s="200">
        <f>IF(N201="znížená",J201,0)</f>
        <v>0</v>
      </c>
      <c r="BG201" s="200">
        <f>IF(N201="zákl. prenesená",J201,0)</f>
        <v>0</v>
      </c>
      <c r="BH201" s="200">
        <f>IF(N201="zníž. prenesená",J201,0)</f>
        <v>0</v>
      </c>
      <c r="BI201" s="200">
        <f>IF(N201="nulová",J201,0)</f>
        <v>0</v>
      </c>
      <c r="BJ201" s="16" t="s">
        <v>89</v>
      </c>
      <c r="BK201" s="200">
        <f>ROUND(I201*H201,2)</f>
        <v>0</v>
      </c>
      <c r="BL201" s="16" t="s">
        <v>154</v>
      </c>
      <c r="BM201" s="199" t="s">
        <v>402</v>
      </c>
    </row>
    <row r="202" s="2" customFormat="1" ht="24.15" customHeight="1">
      <c r="A202" s="35"/>
      <c r="B202" s="186"/>
      <c r="C202" s="201" t="s">
        <v>282</v>
      </c>
      <c r="D202" s="201" t="s">
        <v>155</v>
      </c>
      <c r="E202" s="202" t="s">
        <v>2090</v>
      </c>
      <c r="F202" s="203" t="s">
        <v>2091</v>
      </c>
      <c r="G202" s="204" t="s">
        <v>1975</v>
      </c>
      <c r="H202" s="205">
        <v>12</v>
      </c>
      <c r="I202" s="206"/>
      <c r="J202" s="207">
        <f>ROUND(I202*H202,2)</f>
        <v>0</v>
      </c>
      <c r="K202" s="208"/>
      <c r="L202" s="209"/>
      <c r="M202" s="210" t="s">
        <v>1</v>
      </c>
      <c r="N202" s="211" t="s">
        <v>42</v>
      </c>
      <c r="O202" s="79"/>
      <c r="P202" s="197">
        <f>O202*H202</f>
        <v>0</v>
      </c>
      <c r="Q202" s="197">
        <v>0</v>
      </c>
      <c r="R202" s="197">
        <f>Q202*H202</f>
        <v>0</v>
      </c>
      <c r="S202" s="197">
        <v>0</v>
      </c>
      <c r="T202" s="198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99" t="s">
        <v>158</v>
      </c>
      <c r="AT202" s="199" t="s">
        <v>155</v>
      </c>
      <c r="AU202" s="199" t="s">
        <v>83</v>
      </c>
      <c r="AY202" s="16" t="s">
        <v>148</v>
      </c>
      <c r="BE202" s="200">
        <f>IF(N202="základná",J202,0)</f>
        <v>0</v>
      </c>
      <c r="BF202" s="200">
        <f>IF(N202="znížená",J202,0)</f>
        <v>0</v>
      </c>
      <c r="BG202" s="200">
        <f>IF(N202="zákl. prenesená",J202,0)</f>
        <v>0</v>
      </c>
      <c r="BH202" s="200">
        <f>IF(N202="zníž. prenesená",J202,0)</f>
        <v>0</v>
      </c>
      <c r="BI202" s="200">
        <f>IF(N202="nulová",J202,0)</f>
        <v>0</v>
      </c>
      <c r="BJ202" s="16" t="s">
        <v>89</v>
      </c>
      <c r="BK202" s="200">
        <f>ROUND(I202*H202,2)</f>
        <v>0</v>
      </c>
      <c r="BL202" s="16" t="s">
        <v>154</v>
      </c>
      <c r="BM202" s="199" t="s">
        <v>405</v>
      </c>
    </row>
    <row r="203" s="2" customFormat="1" ht="24.15" customHeight="1">
      <c r="A203" s="35"/>
      <c r="B203" s="186"/>
      <c r="C203" s="201" t="s">
        <v>413</v>
      </c>
      <c r="D203" s="201" t="s">
        <v>155</v>
      </c>
      <c r="E203" s="202" t="s">
        <v>2089</v>
      </c>
      <c r="F203" s="203" t="s">
        <v>1974</v>
      </c>
      <c r="G203" s="204" t="s">
        <v>1975</v>
      </c>
      <c r="H203" s="205">
        <v>3</v>
      </c>
      <c r="I203" s="206"/>
      <c r="J203" s="207">
        <f>ROUND(I203*H203,2)</f>
        <v>0</v>
      </c>
      <c r="K203" s="208"/>
      <c r="L203" s="209"/>
      <c r="M203" s="210" t="s">
        <v>1</v>
      </c>
      <c r="N203" s="211" t="s">
        <v>42</v>
      </c>
      <c r="O203" s="79"/>
      <c r="P203" s="197">
        <f>O203*H203</f>
        <v>0</v>
      </c>
      <c r="Q203" s="197">
        <v>0</v>
      </c>
      <c r="R203" s="197">
        <f>Q203*H203</f>
        <v>0</v>
      </c>
      <c r="S203" s="197">
        <v>0</v>
      </c>
      <c r="T203" s="198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99" t="s">
        <v>158</v>
      </c>
      <c r="AT203" s="199" t="s">
        <v>155</v>
      </c>
      <c r="AU203" s="199" t="s">
        <v>83</v>
      </c>
      <c r="AY203" s="16" t="s">
        <v>148</v>
      </c>
      <c r="BE203" s="200">
        <f>IF(N203="základná",J203,0)</f>
        <v>0</v>
      </c>
      <c r="BF203" s="200">
        <f>IF(N203="znížená",J203,0)</f>
        <v>0</v>
      </c>
      <c r="BG203" s="200">
        <f>IF(N203="zákl. prenesená",J203,0)</f>
        <v>0</v>
      </c>
      <c r="BH203" s="200">
        <f>IF(N203="zníž. prenesená",J203,0)</f>
        <v>0</v>
      </c>
      <c r="BI203" s="200">
        <f>IF(N203="nulová",J203,0)</f>
        <v>0</v>
      </c>
      <c r="BJ203" s="16" t="s">
        <v>89</v>
      </c>
      <c r="BK203" s="200">
        <f>ROUND(I203*H203,2)</f>
        <v>0</v>
      </c>
      <c r="BL203" s="16" t="s">
        <v>154</v>
      </c>
      <c r="BM203" s="199" t="s">
        <v>409</v>
      </c>
    </row>
    <row r="204" s="2" customFormat="1" ht="24.15" customHeight="1">
      <c r="A204" s="35"/>
      <c r="B204" s="186"/>
      <c r="C204" s="201" t="s">
        <v>286</v>
      </c>
      <c r="D204" s="201" t="s">
        <v>155</v>
      </c>
      <c r="E204" s="202" t="s">
        <v>2087</v>
      </c>
      <c r="F204" s="203" t="s">
        <v>2088</v>
      </c>
      <c r="G204" s="204" t="s">
        <v>1975</v>
      </c>
      <c r="H204" s="205">
        <v>22</v>
      </c>
      <c r="I204" s="206"/>
      <c r="J204" s="207">
        <f>ROUND(I204*H204,2)</f>
        <v>0</v>
      </c>
      <c r="K204" s="208"/>
      <c r="L204" s="209"/>
      <c r="M204" s="210" t="s">
        <v>1</v>
      </c>
      <c r="N204" s="211" t="s">
        <v>42</v>
      </c>
      <c r="O204" s="79"/>
      <c r="P204" s="197">
        <f>O204*H204</f>
        <v>0</v>
      </c>
      <c r="Q204" s="197">
        <v>0</v>
      </c>
      <c r="R204" s="197">
        <f>Q204*H204</f>
        <v>0</v>
      </c>
      <c r="S204" s="197">
        <v>0</v>
      </c>
      <c r="T204" s="198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99" t="s">
        <v>158</v>
      </c>
      <c r="AT204" s="199" t="s">
        <v>155</v>
      </c>
      <c r="AU204" s="199" t="s">
        <v>83</v>
      </c>
      <c r="AY204" s="16" t="s">
        <v>148</v>
      </c>
      <c r="BE204" s="200">
        <f>IF(N204="základná",J204,0)</f>
        <v>0</v>
      </c>
      <c r="BF204" s="200">
        <f>IF(N204="znížená",J204,0)</f>
        <v>0</v>
      </c>
      <c r="BG204" s="200">
        <f>IF(N204="zákl. prenesená",J204,0)</f>
        <v>0</v>
      </c>
      <c r="BH204" s="200">
        <f>IF(N204="zníž. prenesená",J204,0)</f>
        <v>0</v>
      </c>
      <c r="BI204" s="200">
        <f>IF(N204="nulová",J204,0)</f>
        <v>0</v>
      </c>
      <c r="BJ204" s="16" t="s">
        <v>89</v>
      </c>
      <c r="BK204" s="200">
        <f>ROUND(I204*H204,2)</f>
        <v>0</v>
      </c>
      <c r="BL204" s="16" t="s">
        <v>154</v>
      </c>
      <c r="BM204" s="199" t="s">
        <v>412</v>
      </c>
    </row>
    <row r="205" s="2" customFormat="1" ht="24.15" customHeight="1">
      <c r="A205" s="35"/>
      <c r="B205" s="186"/>
      <c r="C205" s="201" t="s">
        <v>420</v>
      </c>
      <c r="D205" s="201" t="s">
        <v>155</v>
      </c>
      <c r="E205" s="202" t="s">
        <v>2140</v>
      </c>
      <c r="F205" s="203" t="s">
        <v>2141</v>
      </c>
      <c r="G205" s="204" t="s">
        <v>1975</v>
      </c>
      <c r="H205" s="205">
        <v>5</v>
      </c>
      <c r="I205" s="206"/>
      <c r="J205" s="207">
        <f>ROUND(I205*H205,2)</f>
        <v>0</v>
      </c>
      <c r="K205" s="208"/>
      <c r="L205" s="209"/>
      <c r="M205" s="210" t="s">
        <v>1</v>
      </c>
      <c r="N205" s="211" t="s">
        <v>42</v>
      </c>
      <c r="O205" s="79"/>
      <c r="P205" s="197">
        <f>O205*H205</f>
        <v>0</v>
      </c>
      <c r="Q205" s="197">
        <v>0</v>
      </c>
      <c r="R205" s="197">
        <f>Q205*H205</f>
        <v>0</v>
      </c>
      <c r="S205" s="197">
        <v>0</v>
      </c>
      <c r="T205" s="198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99" t="s">
        <v>158</v>
      </c>
      <c r="AT205" s="199" t="s">
        <v>155</v>
      </c>
      <c r="AU205" s="199" t="s">
        <v>83</v>
      </c>
      <c r="AY205" s="16" t="s">
        <v>148</v>
      </c>
      <c r="BE205" s="200">
        <f>IF(N205="základná",J205,0)</f>
        <v>0</v>
      </c>
      <c r="BF205" s="200">
        <f>IF(N205="znížená",J205,0)</f>
        <v>0</v>
      </c>
      <c r="BG205" s="200">
        <f>IF(N205="zákl. prenesená",J205,0)</f>
        <v>0</v>
      </c>
      <c r="BH205" s="200">
        <f>IF(N205="zníž. prenesená",J205,0)</f>
        <v>0</v>
      </c>
      <c r="BI205" s="200">
        <f>IF(N205="nulová",J205,0)</f>
        <v>0</v>
      </c>
      <c r="BJ205" s="16" t="s">
        <v>89</v>
      </c>
      <c r="BK205" s="200">
        <f>ROUND(I205*H205,2)</f>
        <v>0</v>
      </c>
      <c r="BL205" s="16" t="s">
        <v>154</v>
      </c>
      <c r="BM205" s="199" t="s">
        <v>416</v>
      </c>
    </row>
    <row r="206" s="2" customFormat="1" ht="16.5" customHeight="1">
      <c r="A206" s="35"/>
      <c r="B206" s="186"/>
      <c r="C206" s="201" t="s">
        <v>289</v>
      </c>
      <c r="D206" s="201" t="s">
        <v>155</v>
      </c>
      <c r="E206" s="202" t="s">
        <v>2142</v>
      </c>
      <c r="F206" s="203" t="s">
        <v>2143</v>
      </c>
      <c r="G206" s="204" t="s">
        <v>153</v>
      </c>
      <c r="H206" s="205">
        <v>2</v>
      </c>
      <c r="I206" s="206"/>
      <c r="J206" s="207">
        <f>ROUND(I206*H206,2)</f>
        <v>0</v>
      </c>
      <c r="K206" s="208"/>
      <c r="L206" s="209"/>
      <c r="M206" s="210" t="s">
        <v>1</v>
      </c>
      <c r="N206" s="211" t="s">
        <v>42</v>
      </c>
      <c r="O206" s="79"/>
      <c r="P206" s="197">
        <f>O206*H206</f>
        <v>0</v>
      </c>
      <c r="Q206" s="197">
        <v>0</v>
      </c>
      <c r="R206" s="197">
        <f>Q206*H206</f>
        <v>0</v>
      </c>
      <c r="S206" s="197">
        <v>0</v>
      </c>
      <c r="T206" s="198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99" t="s">
        <v>158</v>
      </c>
      <c r="AT206" s="199" t="s">
        <v>155</v>
      </c>
      <c r="AU206" s="199" t="s">
        <v>83</v>
      </c>
      <c r="AY206" s="16" t="s">
        <v>148</v>
      </c>
      <c r="BE206" s="200">
        <f>IF(N206="základná",J206,0)</f>
        <v>0</v>
      </c>
      <c r="BF206" s="200">
        <f>IF(N206="znížená",J206,0)</f>
        <v>0</v>
      </c>
      <c r="BG206" s="200">
        <f>IF(N206="zákl. prenesená",J206,0)</f>
        <v>0</v>
      </c>
      <c r="BH206" s="200">
        <f>IF(N206="zníž. prenesená",J206,0)</f>
        <v>0</v>
      </c>
      <c r="BI206" s="200">
        <f>IF(N206="nulová",J206,0)</f>
        <v>0</v>
      </c>
      <c r="BJ206" s="16" t="s">
        <v>89</v>
      </c>
      <c r="BK206" s="200">
        <f>ROUND(I206*H206,2)</f>
        <v>0</v>
      </c>
      <c r="BL206" s="16" t="s">
        <v>154</v>
      </c>
      <c r="BM206" s="199" t="s">
        <v>419</v>
      </c>
    </row>
    <row r="207" s="2" customFormat="1" ht="21.75" customHeight="1">
      <c r="A207" s="35"/>
      <c r="B207" s="186"/>
      <c r="C207" s="201" t="s">
        <v>427</v>
      </c>
      <c r="D207" s="201" t="s">
        <v>155</v>
      </c>
      <c r="E207" s="202" t="s">
        <v>2144</v>
      </c>
      <c r="F207" s="203" t="s">
        <v>2145</v>
      </c>
      <c r="G207" s="204" t="s">
        <v>1975</v>
      </c>
      <c r="H207" s="205">
        <v>4</v>
      </c>
      <c r="I207" s="206"/>
      <c r="J207" s="207">
        <f>ROUND(I207*H207,2)</f>
        <v>0</v>
      </c>
      <c r="K207" s="208"/>
      <c r="L207" s="209"/>
      <c r="M207" s="210" t="s">
        <v>1</v>
      </c>
      <c r="N207" s="211" t="s">
        <v>42</v>
      </c>
      <c r="O207" s="79"/>
      <c r="P207" s="197">
        <f>O207*H207</f>
        <v>0</v>
      </c>
      <c r="Q207" s="197">
        <v>0</v>
      </c>
      <c r="R207" s="197">
        <f>Q207*H207</f>
        <v>0</v>
      </c>
      <c r="S207" s="197">
        <v>0</v>
      </c>
      <c r="T207" s="198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99" t="s">
        <v>158</v>
      </c>
      <c r="AT207" s="199" t="s">
        <v>155</v>
      </c>
      <c r="AU207" s="199" t="s">
        <v>83</v>
      </c>
      <c r="AY207" s="16" t="s">
        <v>148</v>
      </c>
      <c r="BE207" s="200">
        <f>IF(N207="základná",J207,0)</f>
        <v>0</v>
      </c>
      <c r="BF207" s="200">
        <f>IF(N207="znížená",J207,0)</f>
        <v>0</v>
      </c>
      <c r="BG207" s="200">
        <f>IF(N207="zákl. prenesená",J207,0)</f>
        <v>0</v>
      </c>
      <c r="BH207" s="200">
        <f>IF(N207="zníž. prenesená",J207,0)</f>
        <v>0</v>
      </c>
      <c r="BI207" s="200">
        <f>IF(N207="nulová",J207,0)</f>
        <v>0</v>
      </c>
      <c r="BJ207" s="16" t="s">
        <v>89</v>
      </c>
      <c r="BK207" s="200">
        <f>ROUND(I207*H207,2)</f>
        <v>0</v>
      </c>
      <c r="BL207" s="16" t="s">
        <v>154</v>
      </c>
      <c r="BM207" s="199" t="s">
        <v>423</v>
      </c>
    </row>
    <row r="208" s="2" customFormat="1" ht="21.75" customHeight="1">
      <c r="A208" s="35"/>
      <c r="B208" s="186"/>
      <c r="C208" s="201" t="s">
        <v>293</v>
      </c>
      <c r="D208" s="201" t="s">
        <v>155</v>
      </c>
      <c r="E208" s="202" t="s">
        <v>2146</v>
      </c>
      <c r="F208" s="203" t="s">
        <v>2147</v>
      </c>
      <c r="G208" s="204" t="s">
        <v>1975</v>
      </c>
      <c r="H208" s="205">
        <v>4</v>
      </c>
      <c r="I208" s="206"/>
      <c r="J208" s="207">
        <f>ROUND(I208*H208,2)</f>
        <v>0</v>
      </c>
      <c r="K208" s="208"/>
      <c r="L208" s="209"/>
      <c r="M208" s="210" t="s">
        <v>1</v>
      </c>
      <c r="N208" s="211" t="s">
        <v>42</v>
      </c>
      <c r="O208" s="79"/>
      <c r="P208" s="197">
        <f>O208*H208</f>
        <v>0</v>
      </c>
      <c r="Q208" s="197">
        <v>0</v>
      </c>
      <c r="R208" s="197">
        <f>Q208*H208</f>
        <v>0</v>
      </c>
      <c r="S208" s="197">
        <v>0</v>
      </c>
      <c r="T208" s="198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99" t="s">
        <v>158</v>
      </c>
      <c r="AT208" s="199" t="s">
        <v>155</v>
      </c>
      <c r="AU208" s="199" t="s">
        <v>83</v>
      </c>
      <c r="AY208" s="16" t="s">
        <v>148</v>
      </c>
      <c r="BE208" s="200">
        <f>IF(N208="základná",J208,0)</f>
        <v>0</v>
      </c>
      <c r="BF208" s="200">
        <f>IF(N208="znížená",J208,0)</f>
        <v>0</v>
      </c>
      <c r="BG208" s="200">
        <f>IF(N208="zákl. prenesená",J208,0)</f>
        <v>0</v>
      </c>
      <c r="BH208" s="200">
        <f>IF(N208="zníž. prenesená",J208,0)</f>
        <v>0</v>
      </c>
      <c r="BI208" s="200">
        <f>IF(N208="nulová",J208,0)</f>
        <v>0</v>
      </c>
      <c r="BJ208" s="16" t="s">
        <v>89</v>
      </c>
      <c r="BK208" s="200">
        <f>ROUND(I208*H208,2)</f>
        <v>0</v>
      </c>
      <c r="BL208" s="16" t="s">
        <v>154</v>
      </c>
      <c r="BM208" s="199" t="s">
        <v>426</v>
      </c>
    </row>
    <row r="209" s="2" customFormat="1" ht="21.75" customHeight="1">
      <c r="A209" s="35"/>
      <c r="B209" s="186"/>
      <c r="C209" s="201" t="s">
        <v>434</v>
      </c>
      <c r="D209" s="201" t="s">
        <v>155</v>
      </c>
      <c r="E209" s="202" t="s">
        <v>2148</v>
      </c>
      <c r="F209" s="203" t="s">
        <v>2101</v>
      </c>
      <c r="G209" s="204" t="s">
        <v>1975</v>
      </c>
      <c r="H209" s="205">
        <v>4</v>
      </c>
      <c r="I209" s="206"/>
      <c r="J209" s="207">
        <f>ROUND(I209*H209,2)</f>
        <v>0</v>
      </c>
      <c r="K209" s="208"/>
      <c r="L209" s="209"/>
      <c r="M209" s="210" t="s">
        <v>1</v>
      </c>
      <c r="N209" s="211" t="s">
        <v>42</v>
      </c>
      <c r="O209" s="79"/>
      <c r="P209" s="197">
        <f>O209*H209</f>
        <v>0</v>
      </c>
      <c r="Q209" s="197">
        <v>0</v>
      </c>
      <c r="R209" s="197">
        <f>Q209*H209</f>
        <v>0</v>
      </c>
      <c r="S209" s="197">
        <v>0</v>
      </c>
      <c r="T209" s="198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99" t="s">
        <v>158</v>
      </c>
      <c r="AT209" s="199" t="s">
        <v>155</v>
      </c>
      <c r="AU209" s="199" t="s">
        <v>83</v>
      </c>
      <c r="AY209" s="16" t="s">
        <v>148</v>
      </c>
      <c r="BE209" s="200">
        <f>IF(N209="základná",J209,0)</f>
        <v>0</v>
      </c>
      <c r="BF209" s="200">
        <f>IF(N209="znížená",J209,0)</f>
        <v>0</v>
      </c>
      <c r="BG209" s="200">
        <f>IF(N209="zákl. prenesená",J209,0)</f>
        <v>0</v>
      </c>
      <c r="BH209" s="200">
        <f>IF(N209="zníž. prenesená",J209,0)</f>
        <v>0</v>
      </c>
      <c r="BI209" s="200">
        <f>IF(N209="nulová",J209,0)</f>
        <v>0</v>
      </c>
      <c r="BJ209" s="16" t="s">
        <v>89</v>
      </c>
      <c r="BK209" s="200">
        <f>ROUND(I209*H209,2)</f>
        <v>0</v>
      </c>
      <c r="BL209" s="16" t="s">
        <v>154</v>
      </c>
      <c r="BM209" s="199" t="s">
        <v>430</v>
      </c>
    </row>
    <row r="210" s="2" customFormat="1" ht="33" customHeight="1">
      <c r="A210" s="35"/>
      <c r="B210" s="186"/>
      <c r="C210" s="201" t="s">
        <v>296</v>
      </c>
      <c r="D210" s="201" t="s">
        <v>155</v>
      </c>
      <c r="E210" s="202" t="s">
        <v>2033</v>
      </c>
      <c r="F210" s="203" t="s">
        <v>2034</v>
      </c>
      <c r="G210" s="204" t="s">
        <v>1354</v>
      </c>
      <c r="H210" s="205">
        <v>5</v>
      </c>
      <c r="I210" s="206"/>
      <c r="J210" s="207">
        <f>ROUND(I210*H210,2)</f>
        <v>0</v>
      </c>
      <c r="K210" s="208"/>
      <c r="L210" s="209"/>
      <c r="M210" s="210" t="s">
        <v>1</v>
      </c>
      <c r="N210" s="211" t="s">
        <v>42</v>
      </c>
      <c r="O210" s="79"/>
      <c r="P210" s="197">
        <f>O210*H210</f>
        <v>0</v>
      </c>
      <c r="Q210" s="197">
        <v>0</v>
      </c>
      <c r="R210" s="197">
        <f>Q210*H210</f>
        <v>0</v>
      </c>
      <c r="S210" s="197">
        <v>0</v>
      </c>
      <c r="T210" s="198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99" t="s">
        <v>158</v>
      </c>
      <c r="AT210" s="199" t="s">
        <v>155</v>
      </c>
      <c r="AU210" s="199" t="s">
        <v>83</v>
      </c>
      <c r="AY210" s="16" t="s">
        <v>148</v>
      </c>
      <c r="BE210" s="200">
        <f>IF(N210="základná",J210,0)</f>
        <v>0</v>
      </c>
      <c r="BF210" s="200">
        <f>IF(N210="znížená",J210,0)</f>
        <v>0</v>
      </c>
      <c r="BG210" s="200">
        <f>IF(N210="zákl. prenesená",J210,0)</f>
        <v>0</v>
      </c>
      <c r="BH210" s="200">
        <f>IF(N210="zníž. prenesená",J210,0)</f>
        <v>0</v>
      </c>
      <c r="BI210" s="200">
        <f>IF(N210="nulová",J210,0)</f>
        <v>0</v>
      </c>
      <c r="BJ210" s="16" t="s">
        <v>89</v>
      </c>
      <c r="BK210" s="200">
        <f>ROUND(I210*H210,2)</f>
        <v>0</v>
      </c>
      <c r="BL210" s="16" t="s">
        <v>154</v>
      </c>
      <c r="BM210" s="199" t="s">
        <v>433</v>
      </c>
    </row>
    <row r="211" s="2" customFormat="1" ht="24.15" customHeight="1">
      <c r="A211" s="35"/>
      <c r="B211" s="186"/>
      <c r="C211" s="201" t="s">
        <v>441</v>
      </c>
      <c r="D211" s="201" t="s">
        <v>155</v>
      </c>
      <c r="E211" s="202" t="s">
        <v>2035</v>
      </c>
      <c r="F211" s="203" t="s">
        <v>2036</v>
      </c>
      <c r="G211" s="204" t="s">
        <v>1354</v>
      </c>
      <c r="H211" s="205">
        <v>10</v>
      </c>
      <c r="I211" s="206"/>
      <c r="J211" s="207">
        <f>ROUND(I211*H211,2)</f>
        <v>0</v>
      </c>
      <c r="K211" s="208"/>
      <c r="L211" s="209"/>
      <c r="M211" s="210" t="s">
        <v>1</v>
      </c>
      <c r="N211" s="211" t="s">
        <v>42</v>
      </c>
      <c r="O211" s="79"/>
      <c r="P211" s="197">
        <f>O211*H211</f>
        <v>0</v>
      </c>
      <c r="Q211" s="197">
        <v>0</v>
      </c>
      <c r="R211" s="197">
        <f>Q211*H211</f>
        <v>0</v>
      </c>
      <c r="S211" s="197">
        <v>0</v>
      </c>
      <c r="T211" s="198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199" t="s">
        <v>158</v>
      </c>
      <c r="AT211" s="199" t="s">
        <v>155</v>
      </c>
      <c r="AU211" s="199" t="s">
        <v>83</v>
      </c>
      <c r="AY211" s="16" t="s">
        <v>148</v>
      </c>
      <c r="BE211" s="200">
        <f>IF(N211="základná",J211,0)</f>
        <v>0</v>
      </c>
      <c r="BF211" s="200">
        <f>IF(N211="znížená",J211,0)</f>
        <v>0</v>
      </c>
      <c r="BG211" s="200">
        <f>IF(N211="zákl. prenesená",J211,0)</f>
        <v>0</v>
      </c>
      <c r="BH211" s="200">
        <f>IF(N211="zníž. prenesená",J211,0)</f>
        <v>0</v>
      </c>
      <c r="BI211" s="200">
        <f>IF(N211="nulová",J211,0)</f>
        <v>0</v>
      </c>
      <c r="BJ211" s="16" t="s">
        <v>89</v>
      </c>
      <c r="BK211" s="200">
        <f>ROUND(I211*H211,2)</f>
        <v>0</v>
      </c>
      <c r="BL211" s="16" t="s">
        <v>154</v>
      </c>
      <c r="BM211" s="199" t="s">
        <v>437</v>
      </c>
    </row>
    <row r="212" s="2" customFormat="1" ht="16.5" customHeight="1">
      <c r="A212" s="35"/>
      <c r="B212" s="186"/>
      <c r="C212" s="201" t="s">
        <v>300</v>
      </c>
      <c r="D212" s="201" t="s">
        <v>155</v>
      </c>
      <c r="E212" s="202" t="s">
        <v>2149</v>
      </c>
      <c r="F212" s="203" t="s">
        <v>2038</v>
      </c>
      <c r="G212" s="204" t="s">
        <v>153</v>
      </c>
      <c r="H212" s="205">
        <v>1</v>
      </c>
      <c r="I212" s="206"/>
      <c r="J212" s="207">
        <f>ROUND(I212*H212,2)</f>
        <v>0</v>
      </c>
      <c r="K212" s="208"/>
      <c r="L212" s="209"/>
      <c r="M212" s="210" t="s">
        <v>1</v>
      </c>
      <c r="N212" s="211" t="s">
        <v>42</v>
      </c>
      <c r="O212" s="79"/>
      <c r="P212" s="197">
        <f>O212*H212</f>
        <v>0</v>
      </c>
      <c r="Q212" s="197">
        <v>0</v>
      </c>
      <c r="R212" s="197">
        <f>Q212*H212</f>
        <v>0</v>
      </c>
      <c r="S212" s="197">
        <v>0</v>
      </c>
      <c r="T212" s="198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199" t="s">
        <v>158</v>
      </c>
      <c r="AT212" s="199" t="s">
        <v>155</v>
      </c>
      <c r="AU212" s="199" t="s">
        <v>83</v>
      </c>
      <c r="AY212" s="16" t="s">
        <v>148</v>
      </c>
      <c r="BE212" s="200">
        <f>IF(N212="základná",J212,0)</f>
        <v>0</v>
      </c>
      <c r="BF212" s="200">
        <f>IF(N212="znížená",J212,0)</f>
        <v>0</v>
      </c>
      <c r="BG212" s="200">
        <f>IF(N212="zákl. prenesená",J212,0)</f>
        <v>0</v>
      </c>
      <c r="BH212" s="200">
        <f>IF(N212="zníž. prenesená",J212,0)</f>
        <v>0</v>
      </c>
      <c r="BI212" s="200">
        <f>IF(N212="nulová",J212,0)</f>
        <v>0</v>
      </c>
      <c r="BJ212" s="16" t="s">
        <v>89</v>
      </c>
      <c r="BK212" s="200">
        <f>ROUND(I212*H212,2)</f>
        <v>0</v>
      </c>
      <c r="BL212" s="16" t="s">
        <v>154</v>
      </c>
      <c r="BM212" s="199" t="s">
        <v>444</v>
      </c>
    </row>
    <row r="213" s="2" customFormat="1" ht="16.5" customHeight="1">
      <c r="A213" s="35"/>
      <c r="B213" s="186"/>
      <c r="C213" s="187" t="s">
        <v>448</v>
      </c>
      <c r="D213" s="187" t="s">
        <v>150</v>
      </c>
      <c r="E213" s="188" t="s">
        <v>2103</v>
      </c>
      <c r="F213" s="189" t="s">
        <v>2040</v>
      </c>
      <c r="G213" s="190" t="s">
        <v>153</v>
      </c>
      <c r="H213" s="191">
        <v>1</v>
      </c>
      <c r="I213" s="192"/>
      <c r="J213" s="193">
        <f>ROUND(I213*H213,2)</f>
        <v>0</v>
      </c>
      <c r="K213" s="194"/>
      <c r="L213" s="36"/>
      <c r="M213" s="195" t="s">
        <v>1</v>
      </c>
      <c r="N213" s="196" t="s">
        <v>42</v>
      </c>
      <c r="O213" s="79"/>
      <c r="P213" s="197">
        <f>O213*H213</f>
        <v>0</v>
      </c>
      <c r="Q213" s="197">
        <v>0</v>
      </c>
      <c r="R213" s="197">
        <f>Q213*H213</f>
        <v>0</v>
      </c>
      <c r="S213" s="197">
        <v>0</v>
      </c>
      <c r="T213" s="198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99" t="s">
        <v>154</v>
      </c>
      <c r="AT213" s="199" t="s">
        <v>150</v>
      </c>
      <c r="AU213" s="199" t="s">
        <v>83</v>
      </c>
      <c r="AY213" s="16" t="s">
        <v>148</v>
      </c>
      <c r="BE213" s="200">
        <f>IF(N213="základná",J213,0)</f>
        <v>0</v>
      </c>
      <c r="BF213" s="200">
        <f>IF(N213="znížená",J213,0)</f>
        <v>0</v>
      </c>
      <c r="BG213" s="200">
        <f>IF(N213="zákl. prenesená",J213,0)</f>
        <v>0</v>
      </c>
      <c r="BH213" s="200">
        <f>IF(N213="zníž. prenesená",J213,0)</f>
        <v>0</v>
      </c>
      <c r="BI213" s="200">
        <f>IF(N213="nulová",J213,0)</f>
        <v>0</v>
      </c>
      <c r="BJ213" s="16" t="s">
        <v>89</v>
      </c>
      <c r="BK213" s="200">
        <f>ROUND(I213*H213,2)</f>
        <v>0</v>
      </c>
      <c r="BL213" s="16" t="s">
        <v>154</v>
      </c>
      <c r="BM213" s="199" t="s">
        <v>447</v>
      </c>
    </row>
    <row r="214" s="12" customFormat="1" ht="25.92" customHeight="1">
      <c r="A214" s="12"/>
      <c r="B214" s="173"/>
      <c r="C214" s="12"/>
      <c r="D214" s="174" t="s">
        <v>75</v>
      </c>
      <c r="E214" s="175" t="s">
        <v>2150</v>
      </c>
      <c r="F214" s="175" t="s">
        <v>2151</v>
      </c>
      <c r="G214" s="12"/>
      <c r="H214" s="12"/>
      <c r="I214" s="176"/>
      <c r="J214" s="177">
        <f>BK214</f>
        <v>0</v>
      </c>
      <c r="K214" s="12"/>
      <c r="L214" s="173"/>
      <c r="M214" s="178"/>
      <c r="N214" s="179"/>
      <c r="O214" s="179"/>
      <c r="P214" s="180">
        <f>SUM(P215:P226)</f>
        <v>0</v>
      </c>
      <c r="Q214" s="179"/>
      <c r="R214" s="180">
        <f>SUM(R215:R226)</f>
        <v>0</v>
      </c>
      <c r="S214" s="179"/>
      <c r="T214" s="181">
        <f>SUM(T215:T226)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74" t="s">
        <v>83</v>
      </c>
      <c r="AT214" s="182" t="s">
        <v>75</v>
      </c>
      <c r="AU214" s="182" t="s">
        <v>76</v>
      </c>
      <c r="AY214" s="174" t="s">
        <v>148</v>
      </c>
      <c r="BK214" s="183">
        <f>SUM(BK215:BK226)</f>
        <v>0</v>
      </c>
    </row>
    <row r="215" s="2" customFormat="1" ht="16.5" customHeight="1">
      <c r="A215" s="35"/>
      <c r="B215" s="186"/>
      <c r="C215" s="187" t="s">
        <v>303</v>
      </c>
      <c r="D215" s="187" t="s">
        <v>150</v>
      </c>
      <c r="E215" s="188" t="s">
        <v>2152</v>
      </c>
      <c r="F215" s="189" t="s">
        <v>2153</v>
      </c>
      <c r="G215" s="190" t="s">
        <v>153</v>
      </c>
      <c r="H215" s="191">
        <v>1</v>
      </c>
      <c r="I215" s="192"/>
      <c r="J215" s="193">
        <f>ROUND(I215*H215,2)</f>
        <v>0</v>
      </c>
      <c r="K215" s="194"/>
      <c r="L215" s="36"/>
      <c r="M215" s="195" t="s">
        <v>1</v>
      </c>
      <c r="N215" s="196" t="s">
        <v>42</v>
      </c>
      <c r="O215" s="79"/>
      <c r="P215" s="197">
        <f>O215*H215</f>
        <v>0</v>
      </c>
      <c r="Q215" s="197">
        <v>0</v>
      </c>
      <c r="R215" s="197">
        <f>Q215*H215</f>
        <v>0</v>
      </c>
      <c r="S215" s="197">
        <v>0</v>
      </c>
      <c r="T215" s="198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99" t="s">
        <v>154</v>
      </c>
      <c r="AT215" s="199" t="s">
        <v>150</v>
      </c>
      <c r="AU215" s="199" t="s">
        <v>83</v>
      </c>
      <c r="AY215" s="16" t="s">
        <v>148</v>
      </c>
      <c r="BE215" s="200">
        <f>IF(N215="základná",J215,0)</f>
        <v>0</v>
      </c>
      <c r="BF215" s="200">
        <f>IF(N215="znížená",J215,0)</f>
        <v>0</v>
      </c>
      <c r="BG215" s="200">
        <f>IF(N215="zákl. prenesená",J215,0)</f>
        <v>0</v>
      </c>
      <c r="BH215" s="200">
        <f>IF(N215="zníž. prenesená",J215,0)</f>
        <v>0</v>
      </c>
      <c r="BI215" s="200">
        <f>IF(N215="nulová",J215,0)</f>
        <v>0</v>
      </c>
      <c r="BJ215" s="16" t="s">
        <v>89</v>
      </c>
      <c r="BK215" s="200">
        <f>ROUND(I215*H215,2)</f>
        <v>0</v>
      </c>
      <c r="BL215" s="16" t="s">
        <v>154</v>
      </c>
      <c r="BM215" s="199" t="s">
        <v>489</v>
      </c>
    </row>
    <row r="216" s="2" customFormat="1" ht="49.05" customHeight="1">
      <c r="A216" s="35"/>
      <c r="B216" s="186"/>
      <c r="C216" s="201" t="s">
        <v>455</v>
      </c>
      <c r="D216" s="201" t="s">
        <v>155</v>
      </c>
      <c r="E216" s="202" t="s">
        <v>2154</v>
      </c>
      <c r="F216" s="203" t="s">
        <v>2155</v>
      </c>
      <c r="G216" s="204" t="s">
        <v>153</v>
      </c>
      <c r="H216" s="205">
        <v>1</v>
      </c>
      <c r="I216" s="206"/>
      <c r="J216" s="207">
        <f>ROUND(I216*H216,2)</f>
        <v>0</v>
      </c>
      <c r="K216" s="208"/>
      <c r="L216" s="209"/>
      <c r="M216" s="210" t="s">
        <v>1</v>
      </c>
      <c r="N216" s="211" t="s">
        <v>42</v>
      </c>
      <c r="O216" s="79"/>
      <c r="P216" s="197">
        <f>O216*H216</f>
        <v>0</v>
      </c>
      <c r="Q216" s="197">
        <v>0</v>
      </c>
      <c r="R216" s="197">
        <f>Q216*H216</f>
        <v>0</v>
      </c>
      <c r="S216" s="197">
        <v>0</v>
      </c>
      <c r="T216" s="198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99" t="s">
        <v>158</v>
      </c>
      <c r="AT216" s="199" t="s">
        <v>155</v>
      </c>
      <c r="AU216" s="199" t="s">
        <v>83</v>
      </c>
      <c r="AY216" s="16" t="s">
        <v>148</v>
      </c>
      <c r="BE216" s="200">
        <f>IF(N216="základná",J216,0)</f>
        <v>0</v>
      </c>
      <c r="BF216" s="200">
        <f>IF(N216="znížená",J216,0)</f>
        <v>0</v>
      </c>
      <c r="BG216" s="200">
        <f>IF(N216="zákl. prenesená",J216,0)</f>
        <v>0</v>
      </c>
      <c r="BH216" s="200">
        <f>IF(N216="zníž. prenesená",J216,0)</f>
        <v>0</v>
      </c>
      <c r="BI216" s="200">
        <f>IF(N216="nulová",J216,0)</f>
        <v>0</v>
      </c>
      <c r="BJ216" s="16" t="s">
        <v>89</v>
      </c>
      <c r="BK216" s="200">
        <f>ROUND(I216*H216,2)</f>
        <v>0</v>
      </c>
      <c r="BL216" s="16" t="s">
        <v>154</v>
      </c>
      <c r="BM216" s="199" t="s">
        <v>2156</v>
      </c>
    </row>
    <row r="217" s="2" customFormat="1" ht="24.15" customHeight="1">
      <c r="A217" s="35"/>
      <c r="B217" s="186"/>
      <c r="C217" s="201" t="s">
        <v>307</v>
      </c>
      <c r="D217" s="201" t="s">
        <v>155</v>
      </c>
      <c r="E217" s="202" t="s">
        <v>2157</v>
      </c>
      <c r="F217" s="203" t="s">
        <v>2158</v>
      </c>
      <c r="G217" s="204" t="s">
        <v>153</v>
      </c>
      <c r="H217" s="205">
        <v>1</v>
      </c>
      <c r="I217" s="206"/>
      <c r="J217" s="207">
        <f>ROUND(I217*H217,2)</f>
        <v>0</v>
      </c>
      <c r="K217" s="208"/>
      <c r="L217" s="209"/>
      <c r="M217" s="210" t="s">
        <v>1</v>
      </c>
      <c r="N217" s="211" t="s">
        <v>42</v>
      </c>
      <c r="O217" s="79"/>
      <c r="P217" s="197">
        <f>O217*H217</f>
        <v>0</v>
      </c>
      <c r="Q217" s="197">
        <v>0</v>
      </c>
      <c r="R217" s="197">
        <f>Q217*H217</f>
        <v>0</v>
      </c>
      <c r="S217" s="197">
        <v>0</v>
      </c>
      <c r="T217" s="198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99" t="s">
        <v>158</v>
      </c>
      <c r="AT217" s="199" t="s">
        <v>155</v>
      </c>
      <c r="AU217" s="199" t="s">
        <v>83</v>
      </c>
      <c r="AY217" s="16" t="s">
        <v>148</v>
      </c>
      <c r="BE217" s="200">
        <f>IF(N217="základná",J217,0)</f>
        <v>0</v>
      </c>
      <c r="BF217" s="200">
        <f>IF(N217="znížená",J217,0)</f>
        <v>0</v>
      </c>
      <c r="BG217" s="200">
        <f>IF(N217="zákl. prenesená",J217,0)</f>
        <v>0</v>
      </c>
      <c r="BH217" s="200">
        <f>IF(N217="zníž. prenesená",J217,0)</f>
        <v>0</v>
      </c>
      <c r="BI217" s="200">
        <f>IF(N217="nulová",J217,0)</f>
        <v>0</v>
      </c>
      <c r="BJ217" s="16" t="s">
        <v>89</v>
      </c>
      <c r="BK217" s="200">
        <f>ROUND(I217*H217,2)</f>
        <v>0</v>
      </c>
      <c r="BL217" s="16" t="s">
        <v>154</v>
      </c>
      <c r="BM217" s="199" t="s">
        <v>2159</v>
      </c>
    </row>
    <row r="218" s="2" customFormat="1" ht="24.15" customHeight="1">
      <c r="A218" s="35"/>
      <c r="B218" s="186"/>
      <c r="C218" s="201" t="s">
        <v>462</v>
      </c>
      <c r="D218" s="201" t="s">
        <v>155</v>
      </c>
      <c r="E218" s="202" t="s">
        <v>2160</v>
      </c>
      <c r="F218" s="203" t="s">
        <v>2161</v>
      </c>
      <c r="G218" s="204" t="s">
        <v>153</v>
      </c>
      <c r="H218" s="205">
        <v>2</v>
      </c>
      <c r="I218" s="206"/>
      <c r="J218" s="207">
        <f>ROUND(I218*H218,2)</f>
        <v>0</v>
      </c>
      <c r="K218" s="208"/>
      <c r="L218" s="209"/>
      <c r="M218" s="210" t="s">
        <v>1</v>
      </c>
      <c r="N218" s="211" t="s">
        <v>42</v>
      </c>
      <c r="O218" s="79"/>
      <c r="P218" s="197">
        <f>O218*H218</f>
        <v>0</v>
      </c>
      <c r="Q218" s="197">
        <v>0</v>
      </c>
      <c r="R218" s="197">
        <f>Q218*H218</f>
        <v>0</v>
      </c>
      <c r="S218" s="197">
        <v>0</v>
      </c>
      <c r="T218" s="198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99" t="s">
        <v>158</v>
      </c>
      <c r="AT218" s="199" t="s">
        <v>155</v>
      </c>
      <c r="AU218" s="199" t="s">
        <v>83</v>
      </c>
      <c r="AY218" s="16" t="s">
        <v>148</v>
      </c>
      <c r="BE218" s="200">
        <f>IF(N218="základná",J218,0)</f>
        <v>0</v>
      </c>
      <c r="BF218" s="200">
        <f>IF(N218="znížená",J218,0)</f>
        <v>0</v>
      </c>
      <c r="BG218" s="200">
        <f>IF(N218="zákl. prenesená",J218,0)</f>
        <v>0</v>
      </c>
      <c r="BH218" s="200">
        <f>IF(N218="zníž. prenesená",J218,0)</f>
        <v>0</v>
      </c>
      <c r="BI218" s="200">
        <f>IF(N218="nulová",J218,0)</f>
        <v>0</v>
      </c>
      <c r="BJ218" s="16" t="s">
        <v>89</v>
      </c>
      <c r="BK218" s="200">
        <f>ROUND(I218*H218,2)</f>
        <v>0</v>
      </c>
      <c r="BL218" s="16" t="s">
        <v>154</v>
      </c>
      <c r="BM218" s="199" t="s">
        <v>2162</v>
      </c>
    </row>
    <row r="219" s="2" customFormat="1" ht="24.15" customHeight="1">
      <c r="A219" s="35"/>
      <c r="B219" s="186"/>
      <c r="C219" s="201" t="s">
        <v>312</v>
      </c>
      <c r="D219" s="201" t="s">
        <v>155</v>
      </c>
      <c r="E219" s="202" t="s">
        <v>2163</v>
      </c>
      <c r="F219" s="203" t="s">
        <v>2164</v>
      </c>
      <c r="G219" s="204" t="s">
        <v>153</v>
      </c>
      <c r="H219" s="205">
        <v>3</v>
      </c>
      <c r="I219" s="206"/>
      <c r="J219" s="207">
        <f>ROUND(I219*H219,2)</f>
        <v>0</v>
      </c>
      <c r="K219" s="208"/>
      <c r="L219" s="209"/>
      <c r="M219" s="210" t="s">
        <v>1</v>
      </c>
      <c r="N219" s="211" t="s">
        <v>42</v>
      </c>
      <c r="O219" s="79"/>
      <c r="P219" s="197">
        <f>O219*H219</f>
        <v>0</v>
      </c>
      <c r="Q219" s="197">
        <v>0</v>
      </c>
      <c r="R219" s="197">
        <f>Q219*H219</f>
        <v>0</v>
      </c>
      <c r="S219" s="197">
        <v>0</v>
      </c>
      <c r="T219" s="198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99" t="s">
        <v>158</v>
      </c>
      <c r="AT219" s="199" t="s">
        <v>155</v>
      </c>
      <c r="AU219" s="199" t="s">
        <v>83</v>
      </c>
      <c r="AY219" s="16" t="s">
        <v>148</v>
      </c>
      <c r="BE219" s="200">
        <f>IF(N219="základná",J219,0)</f>
        <v>0</v>
      </c>
      <c r="BF219" s="200">
        <f>IF(N219="znížená",J219,0)</f>
        <v>0</v>
      </c>
      <c r="BG219" s="200">
        <f>IF(N219="zákl. prenesená",J219,0)</f>
        <v>0</v>
      </c>
      <c r="BH219" s="200">
        <f>IF(N219="zníž. prenesená",J219,0)</f>
        <v>0</v>
      </c>
      <c r="BI219" s="200">
        <f>IF(N219="nulová",J219,0)</f>
        <v>0</v>
      </c>
      <c r="BJ219" s="16" t="s">
        <v>89</v>
      </c>
      <c r="BK219" s="200">
        <f>ROUND(I219*H219,2)</f>
        <v>0</v>
      </c>
      <c r="BL219" s="16" t="s">
        <v>154</v>
      </c>
      <c r="BM219" s="199" t="s">
        <v>2165</v>
      </c>
    </row>
    <row r="220" s="2" customFormat="1" ht="21.75" customHeight="1">
      <c r="A220" s="35"/>
      <c r="B220" s="186"/>
      <c r="C220" s="201" t="s">
        <v>469</v>
      </c>
      <c r="D220" s="201" t="s">
        <v>155</v>
      </c>
      <c r="E220" s="202" t="s">
        <v>2166</v>
      </c>
      <c r="F220" s="203" t="s">
        <v>2167</v>
      </c>
      <c r="G220" s="204" t="s">
        <v>153</v>
      </c>
      <c r="H220" s="205">
        <v>3</v>
      </c>
      <c r="I220" s="206"/>
      <c r="J220" s="207">
        <f>ROUND(I220*H220,2)</f>
        <v>0</v>
      </c>
      <c r="K220" s="208"/>
      <c r="L220" s="209"/>
      <c r="M220" s="210" t="s">
        <v>1</v>
      </c>
      <c r="N220" s="211" t="s">
        <v>42</v>
      </c>
      <c r="O220" s="79"/>
      <c r="P220" s="197">
        <f>O220*H220</f>
        <v>0</v>
      </c>
      <c r="Q220" s="197">
        <v>0</v>
      </c>
      <c r="R220" s="197">
        <f>Q220*H220</f>
        <v>0</v>
      </c>
      <c r="S220" s="197">
        <v>0</v>
      </c>
      <c r="T220" s="198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99" t="s">
        <v>158</v>
      </c>
      <c r="AT220" s="199" t="s">
        <v>155</v>
      </c>
      <c r="AU220" s="199" t="s">
        <v>83</v>
      </c>
      <c r="AY220" s="16" t="s">
        <v>148</v>
      </c>
      <c r="BE220" s="200">
        <f>IF(N220="základná",J220,0)</f>
        <v>0</v>
      </c>
      <c r="BF220" s="200">
        <f>IF(N220="znížená",J220,0)</f>
        <v>0</v>
      </c>
      <c r="BG220" s="200">
        <f>IF(N220="zákl. prenesená",J220,0)</f>
        <v>0</v>
      </c>
      <c r="BH220" s="200">
        <f>IF(N220="zníž. prenesená",J220,0)</f>
        <v>0</v>
      </c>
      <c r="BI220" s="200">
        <f>IF(N220="nulová",J220,0)</f>
        <v>0</v>
      </c>
      <c r="BJ220" s="16" t="s">
        <v>89</v>
      </c>
      <c r="BK220" s="200">
        <f>ROUND(I220*H220,2)</f>
        <v>0</v>
      </c>
      <c r="BL220" s="16" t="s">
        <v>154</v>
      </c>
      <c r="BM220" s="199" t="s">
        <v>2168</v>
      </c>
    </row>
    <row r="221" s="2" customFormat="1" ht="21.75" customHeight="1">
      <c r="A221" s="35"/>
      <c r="B221" s="186"/>
      <c r="C221" s="201" t="s">
        <v>316</v>
      </c>
      <c r="D221" s="201" t="s">
        <v>155</v>
      </c>
      <c r="E221" s="202" t="s">
        <v>2169</v>
      </c>
      <c r="F221" s="203" t="s">
        <v>2170</v>
      </c>
      <c r="G221" s="204" t="s">
        <v>1975</v>
      </c>
      <c r="H221" s="205">
        <v>23</v>
      </c>
      <c r="I221" s="206"/>
      <c r="J221" s="207">
        <f>ROUND(I221*H221,2)</f>
        <v>0</v>
      </c>
      <c r="K221" s="208"/>
      <c r="L221" s="209"/>
      <c r="M221" s="210" t="s">
        <v>1</v>
      </c>
      <c r="N221" s="211" t="s">
        <v>42</v>
      </c>
      <c r="O221" s="79"/>
      <c r="P221" s="197">
        <f>O221*H221</f>
        <v>0</v>
      </c>
      <c r="Q221" s="197">
        <v>0</v>
      </c>
      <c r="R221" s="197">
        <f>Q221*H221</f>
        <v>0</v>
      </c>
      <c r="S221" s="197">
        <v>0</v>
      </c>
      <c r="T221" s="198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99" t="s">
        <v>158</v>
      </c>
      <c r="AT221" s="199" t="s">
        <v>155</v>
      </c>
      <c r="AU221" s="199" t="s">
        <v>83</v>
      </c>
      <c r="AY221" s="16" t="s">
        <v>148</v>
      </c>
      <c r="BE221" s="200">
        <f>IF(N221="základná",J221,0)</f>
        <v>0</v>
      </c>
      <c r="BF221" s="200">
        <f>IF(N221="znížená",J221,0)</f>
        <v>0</v>
      </c>
      <c r="BG221" s="200">
        <f>IF(N221="zákl. prenesená",J221,0)</f>
        <v>0</v>
      </c>
      <c r="BH221" s="200">
        <f>IF(N221="zníž. prenesená",J221,0)</f>
        <v>0</v>
      </c>
      <c r="BI221" s="200">
        <f>IF(N221="nulová",J221,0)</f>
        <v>0</v>
      </c>
      <c r="BJ221" s="16" t="s">
        <v>89</v>
      </c>
      <c r="BK221" s="200">
        <f>ROUND(I221*H221,2)</f>
        <v>0</v>
      </c>
      <c r="BL221" s="16" t="s">
        <v>154</v>
      </c>
      <c r="BM221" s="199" t="s">
        <v>468</v>
      </c>
    </row>
    <row r="222" s="2" customFormat="1" ht="24.15" customHeight="1">
      <c r="A222" s="35"/>
      <c r="B222" s="186"/>
      <c r="C222" s="187" t="s">
        <v>476</v>
      </c>
      <c r="D222" s="187" t="s">
        <v>150</v>
      </c>
      <c r="E222" s="188" t="s">
        <v>2171</v>
      </c>
      <c r="F222" s="189" t="s">
        <v>2172</v>
      </c>
      <c r="G222" s="190" t="s">
        <v>153</v>
      </c>
      <c r="H222" s="191">
        <v>1</v>
      </c>
      <c r="I222" s="192"/>
      <c r="J222" s="193">
        <f>ROUND(I222*H222,2)</f>
        <v>0</v>
      </c>
      <c r="K222" s="194"/>
      <c r="L222" s="36"/>
      <c r="M222" s="195" t="s">
        <v>1</v>
      </c>
      <c r="N222" s="196" t="s">
        <v>42</v>
      </c>
      <c r="O222" s="79"/>
      <c r="P222" s="197">
        <f>O222*H222</f>
        <v>0</v>
      </c>
      <c r="Q222" s="197">
        <v>0</v>
      </c>
      <c r="R222" s="197">
        <f>Q222*H222</f>
        <v>0</v>
      </c>
      <c r="S222" s="197">
        <v>0</v>
      </c>
      <c r="T222" s="198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99" t="s">
        <v>154</v>
      </c>
      <c r="AT222" s="199" t="s">
        <v>150</v>
      </c>
      <c r="AU222" s="199" t="s">
        <v>83</v>
      </c>
      <c r="AY222" s="16" t="s">
        <v>148</v>
      </c>
      <c r="BE222" s="200">
        <f>IF(N222="základná",J222,0)</f>
        <v>0</v>
      </c>
      <c r="BF222" s="200">
        <f>IF(N222="znížená",J222,0)</f>
        <v>0</v>
      </c>
      <c r="BG222" s="200">
        <f>IF(N222="zákl. prenesená",J222,0)</f>
        <v>0</v>
      </c>
      <c r="BH222" s="200">
        <f>IF(N222="zníž. prenesená",J222,0)</f>
        <v>0</v>
      </c>
      <c r="BI222" s="200">
        <f>IF(N222="nulová",J222,0)</f>
        <v>0</v>
      </c>
      <c r="BJ222" s="16" t="s">
        <v>89</v>
      </c>
      <c r="BK222" s="200">
        <f>ROUND(I222*H222,2)</f>
        <v>0</v>
      </c>
      <c r="BL222" s="16" t="s">
        <v>154</v>
      </c>
      <c r="BM222" s="199" t="s">
        <v>2173</v>
      </c>
    </row>
    <row r="223" s="2" customFormat="1" ht="21.75" customHeight="1">
      <c r="A223" s="35"/>
      <c r="B223" s="186"/>
      <c r="C223" s="201" t="s">
        <v>319</v>
      </c>
      <c r="D223" s="201" t="s">
        <v>155</v>
      </c>
      <c r="E223" s="202" t="s">
        <v>2174</v>
      </c>
      <c r="F223" s="203" t="s">
        <v>2175</v>
      </c>
      <c r="G223" s="204" t="s">
        <v>153</v>
      </c>
      <c r="H223" s="205">
        <v>1</v>
      </c>
      <c r="I223" s="206"/>
      <c r="J223" s="207">
        <f>ROUND(I223*H223,2)</f>
        <v>0</v>
      </c>
      <c r="K223" s="208"/>
      <c r="L223" s="209"/>
      <c r="M223" s="210" t="s">
        <v>1</v>
      </c>
      <c r="N223" s="211" t="s">
        <v>42</v>
      </c>
      <c r="O223" s="79"/>
      <c r="P223" s="197">
        <f>O223*H223</f>
        <v>0</v>
      </c>
      <c r="Q223" s="197">
        <v>0</v>
      </c>
      <c r="R223" s="197">
        <f>Q223*H223</f>
        <v>0</v>
      </c>
      <c r="S223" s="197">
        <v>0</v>
      </c>
      <c r="T223" s="198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99" t="s">
        <v>158</v>
      </c>
      <c r="AT223" s="199" t="s">
        <v>155</v>
      </c>
      <c r="AU223" s="199" t="s">
        <v>83</v>
      </c>
      <c r="AY223" s="16" t="s">
        <v>148</v>
      </c>
      <c r="BE223" s="200">
        <f>IF(N223="základná",J223,0)</f>
        <v>0</v>
      </c>
      <c r="BF223" s="200">
        <f>IF(N223="znížená",J223,0)</f>
        <v>0</v>
      </c>
      <c r="BG223" s="200">
        <f>IF(N223="zákl. prenesená",J223,0)</f>
        <v>0</v>
      </c>
      <c r="BH223" s="200">
        <f>IF(N223="zníž. prenesená",J223,0)</f>
        <v>0</v>
      </c>
      <c r="BI223" s="200">
        <f>IF(N223="nulová",J223,0)</f>
        <v>0</v>
      </c>
      <c r="BJ223" s="16" t="s">
        <v>89</v>
      </c>
      <c r="BK223" s="200">
        <f>ROUND(I223*H223,2)</f>
        <v>0</v>
      </c>
      <c r="BL223" s="16" t="s">
        <v>154</v>
      </c>
      <c r="BM223" s="199" t="s">
        <v>475</v>
      </c>
    </row>
    <row r="224" s="2" customFormat="1" ht="24.15" customHeight="1">
      <c r="A224" s="35"/>
      <c r="B224" s="186"/>
      <c r="C224" s="201" t="s">
        <v>483</v>
      </c>
      <c r="D224" s="201" t="s">
        <v>155</v>
      </c>
      <c r="E224" s="202" t="s">
        <v>2176</v>
      </c>
      <c r="F224" s="203" t="s">
        <v>2177</v>
      </c>
      <c r="G224" s="204" t="s">
        <v>153</v>
      </c>
      <c r="H224" s="205">
        <v>1</v>
      </c>
      <c r="I224" s="206"/>
      <c r="J224" s="207">
        <f>ROUND(I224*H224,2)</f>
        <v>0</v>
      </c>
      <c r="K224" s="208"/>
      <c r="L224" s="209"/>
      <c r="M224" s="210" t="s">
        <v>1</v>
      </c>
      <c r="N224" s="211" t="s">
        <v>42</v>
      </c>
      <c r="O224" s="79"/>
      <c r="P224" s="197">
        <f>O224*H224</f>
        <v>0</v>
      </c>
      <c r="Q224" s="197">
        <v>0</v>
      </c>
      <c r="R224" s="197">
        <f>Q224*H224</f>
        <v>0</v>
      </c>
      <c r="S224" s="197">
        <v>0</v>
      </c>
      <c r="T224" s="198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99" t="s">
        <v>158</v>
      </c>
      <c r="AT224" s="199" t="s">
        <v>155</v>
      </c>
      <c r="AU224" s="199" t="s">
        <v>83</v>
      </c>
      <c r="AY224" s="16" t="s">
        <v>148</v>
      </c>
      <c r="BE224" s="200">
        <f>IF(N224="základná",J224,0)</f>
        <v>0</v>
      </c>
      <c r="BF224" s="200">
        <f>IF(N224="znížená",J224,0)</f>
        <v>0</v>
      </c>
      <c r="BG224" s="200">
        <f>IF(N224="zákl. prenesená",J224,0)</f>
        <v>0</v>
      </c>
      <c r="BH224" s="200">
        <f>IF(N224="zníž. prenesená",J224,0)</f>
        <v>0</v>
      </c>
      <c r="BI224" s="200">
        <f>IF(N224="nulová",J224,0)</f>
        <v>0</v>
      </c>
      <c r="BJ224" s="16" t="s">
        <v>89</v>
      </c>
      <c r="BK224" s="200">
        <f>ROUND(I224*H224,2)</f>
        <v>0</v>
      </c>
      <c r="BL224" s="16" t="s">
        <v>154</v>
      </c>
      <c r="BM224" s="199" t="s">
        <v>479</v>
      </c>
    </row>
    <row r="225" s="2" customFormat="1" ht="24.15" customHeight="1">
      <c r="A225" s="35"/>
      <c r="B225" s="186"/>
      <c r="C225" s="201" t="s">
        <v>323</v>
      </c>
      <c r="D225" s="201" t="s">
        <v>155</v>
      </c>
      <c r="E225" s="202" t="s">
        <v>2178</v>
      </c>
      <c r="F225" s="203" t="s">
        <v>2179</v>
      </c>
      <c r="G225" s="204" t="s">
        <v>1975</v>
      </c>
      <c r="H225" s="205">
        <v>16</v>
      </c>
      <c r="I225" s="206"/>
      <c r="J225" s="207">
        <f>ROUND(I225*H225,2)</f>
        <v>0</v>
      </c>
      <c r="K225" s="208"/>
      <c r="L225" s="209"/>
      <c r="M225" s="210" t="s">
        <v>1</v>
      </c>
      <c r="N225" s="211" t="s">
        <v>42</v>
      </c>
      <c r="O225" s="79"/>
      <c r="P225" s="197">
        <f>O225*H225</f>
        <v>0</v>
      </c>
      <c r="Q225" s="197">
        <v>0</v>
      </c>
      <c r="R225" s="197">
        <f>Q225*H225</f>
        <v>0</v>
      </c>
      <c r="S225" s="197">
        <v>0</v>
      </c>
      <c r="T225" s="198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99" t="s">
        <v>158</v>
      </c>
      <c r="AT225" s="199" t="s">
        <v>155</v>
      </c>
      <c r="AU225" s="199" t="s">
        <v>83</v>
      </c>
      <c r="AY225" s="16" t="s">
        <v>148</v>
      </c>
      <c r="BE225" s="200">
        <f>IF(N225="základná",J225,0)</f>
        <v>0</v>
      </c>
      <c r="BF225" s="200">
        <f>IF(N225="znížená",J225,0)</f>
        <v>0</v>
      </c>
      <c r="BG225" s="200">
        <f>IF(N225="zákl. prenesená",J225,0)</f>
        <v>0</v>
      </c>
      <c r="BH225" s="200">
        <f>IF(N225="zníž. prenesená",J225,0)</f>
        <v>0</v>
      </c>
      <c r="BI225" s="200">
        <f>IF(N225="nulová",J225,0)</f>
        <v>0</v>
      </c>
      <c r="BJ225" s="16" t="s">
        <v>89</v>
      </c>
      <c r="BK225" s="200">
        <f>ROUND(I225*H225,2)</f>
        <v>0</v>
      </c>
      <c r="BL225" s="16" t="s">
        <v>154</v>
      </c>
      <c r="BM225" s="199" t="s">
        <v>482</v>
      </c>
    </row>
    <row r="226" s="2" customFormat="1" ht="16.5" customHeight="1">
      <c r="A226" s="35"/>
      <c r="B226" s="186"/>
      <c r="C226" s="201" t="s">
        <v>490</v>
      </c>
      <c r="D226" s="201" t="s">
        <v>155</v>
      </c>
      <c r="E226" s="202" t="s">
        <v>2180</v>
      </c>
      <c r="F226" s="203" t="s">
        <v>2181</v>
      </c>
      <c r="G226" s="204" t="s">
        <v>153</v>
      </c>
      <c r="H226" s="205">
        <v>1</v>
      </c>
      <c r="I226" s="206"/>
      <c r="J226" s="207">
        <f>ROUND(I226*H226,2)</f>
        <v>0</v>
      </c>
      <c r="K226" s="208"/>
      <c r="L226" s="209"/>
      <c r="M226" s="210" t="s">
        <v>1</v>
      </c>
      <c r="N226" s="211" t="s">
        <v>42</v>
      </c>
      <c r="O226" s="79"/>
      <c r="P226" s="197">
        <f>O226*H226</f>
        <v>0</v>
      </c>
      <c r="Q226" s="197">
        <v>0</v>
      </c>
      <c r="R226" s="197">
        <f>Q226*H226</f>
        <v>0</v>
      </c>
      <c r="S226" s="197">
        <v>0</v>
      </c>
      <c r="T226" s="198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99" t="s">
        <v>158</v>
      </c>
      <c r="AT226" s="199" t="s">
        <v>155</v>
      </c>
      <c r="AU226" s="199" t="s">
        <v>83</v>
      </c>
      <c r="AY226" s="16" t="s">
        <v>148</v>
      </c>
      <c r="BE226" s="200">
        <f>IF(N226="základná",J226,0)</f>
        <v>0</v>
      </c>
      <c r="BF226" s="200">
        <f>IF(N226="znížená",J226,0)</f>
        <v>0</v>
      </c>
      <c r="BG226" s="200">
        <f>IF(N226="zákl. prenesená",J226,0)</f>
        <v>0</v>
      </c>
      <c r="BH226" s="200">
        <f>IF(N226="zníž. prenesená",J226,0)</f>
        <v>0</v>
      </c>
      <c r="BI226" s="200">
        <f>IF(N226="nulová",J226,0)</f>
        <v>0</v>
      </c>
      <c r="BJ226" s="16" t="s">
        <v>89</v>
      </c>
      <c r="BK226" s="200">
        <f>ROUND(I226*H226,2)</f>
        <v>0</v>
      </c>
      <c r="BL226" s="16" t="s">
        <v>154</v>
      </c>
      <c r="BM226" s="199" t="s">
        <v>486</v>
      </c>
    </row>
    <row r="227" s="12" customFormat="1" ht="25.92" customHeight="1">
      <c r="A227" s="12"/>
      <c r="B227" s="173"/>
      <c r="C227" s="12"/>
      <c r="D227" s="174" t="s">
        <v>75</v>
      </c>
      <c r="E227" s="175" t="s">
        <v>2182</v>
      </c>
      <c r="F227" s="175" t="s">
        <v>2183</v>
      </c>
      <c r="G227" s="12"/>
      <c r="H227" s="12"/>
      <c r="I227" s="176"/>
      <c r="J227" s="177">
        <f>BK227</f>
        <v>0</v>
      </c>
      <c r="K227" s="12"/>
      <c r="L227" s="173"/>
      <c r="M227" s="178"/>
      <c r="N227" s="179"/>
      <c r="O227" s="179"/>
      <c r="P227" s="180">
        <f>SUM(P228:P248)</f>
        <v>0</v>
      </c>
      <c r="Q227" s="179"/>
      <c r="R227" s="180">
        <f>SUM(R228:R248)</f>
        <v>0</v>
      </c>
      <c r="S227" s="179"/>
      <c r="T227" s="181">
        <f>SUM(T228:T248)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174" t="s">
        <v>83</v>
      </c>
      <c r="AT227" s="182" t="s">
        <v>75</v>
      </c>
      <c r="AU227" s="182" t="s">
        <v>76</v>
      </c>
      <c r="AY227" s="174" t="s">
        <v>148</v>
      </c>
      <c r="BK227" s="183">
        <f>SUM(BK228:BK248)</f>
        <v>0</v>
      </c>
    </row>
    <row r="228" s="2" customFormat="1" ht="16.5" customHeight="1">
      <c r="A228" s="35"/>
      <c r="B228" s="186"/>
      <c r="C228" s="187" t="s">
        <v>326</v>
      </c>
      <c r="D228" s="187" t="s">
        <v>150</v>
      </c>
      <c r="E228" s="188" t="s">
        <v>2184</v>
      </c>
      <c r="F228" s="189" t="s">
        <v>2185</v>
      </c>
      <c r="G228" s="190" t="s">
        <v>153</v>
      </c>
      <c r="H228" s="191">
        <v>1</v>
      </c>
      <c r="I228" s="192"/>
      <c r="J228" s="193">
        <f>ROUND(I228*H228,2)</f>
        <v>0</v>
      </c>
      <c r="K228" s="194"/>
      <c r="L228" s="36"/>
      <c r="M228" s="195" t="s">
        <v>1</v>
      </c>
      <c r="N228" s="196" t="s">
        <v>42</v>
      </c>
      <c r="O228" s="79"/>
      <c r="P228" s="197">
        <f>O228*H228</f>
        <v>0</v>
      </c>
      <c r="Q228" s="197">
        <v>0</v>
      </c>
      <c r="R228" s="197">
        <f>Q228*H228</f>
        <v>0</v>
      </c>
      <c r="S228" s="197">
        <v>0</v>
      </c>
      <c r="T228" s="198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99" t="s">
        <v>154</v>
      </c>
      <c r="AT228" s="199" t="s">
        <v>150</v>
      </c>
      <c r="AU228" s="199" t="s">
        <v>83</v>
      </c>
      <c r="AY228" s="16" t="s">
        <v>148</v>
      </c>
      <c r="BE228" s="200">
        <f>IF(N228="základná",J228,0)</f>
        <v>0</v>
      </c>
      <c r="BF228" s="200">
        <f>IF(N228="znížená",J228,0)</f>
        <v>0</v>
      </c>
      <c r="BG228" s="200">
        <f>IF(N228="zákl. prenesená",J228,0)</f>
        <v>0</v>
      </c>
      <c r="BH228" s="200">
        <f>IF(N228="zníž. prenesená",J228,0)</f>
        <v>0</v>
      </c>
      <c r="BI228" s="200">
        <f>IF(N228="nulová",J228,0)</f>
        <v>0</v>
      </c>
      <c r="BJ228" s="16" t="s">
        <v>89</v>
      </c>
      <c r="BK228" s="200">
        <f>ROUND(I228*H228,2)</f>
        <v>0</v>
      </c>
      <c r="BL228" s="16" t="s">
        <v>154</v>
      </c>
      <c r="BM228" s="199" t="s">
        <v>768</v>
      </c>
    </row>
    <row r="229" s="2" customFormat="1" ht="24.15" customHeight="1">
      <c r="A229" s="35"/>
      <c r="B229" s="186"/>
      <c r="C229" s="201" t="s">
        <v>497</v>
      </c>
      <c r="D229" s="201" t="s">
        <v>155</v>
      </c>
      <c r="E229" s="202" t="s">
        <v>2186</v>
      </c>
      <c r="F229" s="203" t="s">
        <v>2187</v>
      </c>
      <c r="G229" s="204" t="s">
        <v>153</v>
      </c>
      <c r="H229" s="205">
        <v>2</v>
      </c>
      <c r="I229" s="206"/>
      <c r="J229" s="207">
        <f>ROUND(I229*H229,2)</f>
        <v>0</v>
      </c>
      <c r="K229" s="208"/>
      <c r="L229" s="209"/>
      <c r="M229" s="210" t="s">
        <v>1</v>
      </c>
      <c r="N229" s="211" t="s">
        <v>42</v>
      </c>
      <c r="O229" s="79"/>
      <c r="P229" s="197">
        <f>O229*H229</f>
        <v>0</v>
      </c>
      <c r="Q229" s="197">
        <v>0</v>
      </c>
      <c r="R229" s="197">
        <f>Q229*H229</f>
        <v>0</v>
      </c>
      <c r="S229" s="197">
        <v>0</v>
      </c>
      <c r="T229" s="198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99" t="s">
        <v>158</v>
      </c>
      <c r="AT229" s="199" t="s">
        <v>155</v>
      </c>
      <c r="AU229" s="199" t="s">
        <v>83</v>
      </c>
      <c r="AY229" s="16" t="s">
        <v>148</v>
      </c>
      <c r="BE229" s="200">
        <f>IF(N229="základná",J229,0)</f>
        <v>0</v>
      </c>
      <c r="BF229" s="200">
        <f>IF(N229="znížená",J229,0)</f>
        <v>0</v>
      </c>
      <c r="BG229" s="200">
        <f>IF(N229="zákl. prenesená",J229,0)</f>
        <v>0</v>
      </c>
      <c r="BH229" s="200">
        <f>IF(N229="zníž. prenesená",J229,0)</f>
        <v>0</v>
      </c>
      <c r="BI229" s="200">
        <f>IF(N229="nulová",J229,0)</f>
        <v>0</v>
      </c>
      <c r="BJ229" s="16" t="s">
        <v>89</v>
      </c>
      <c r="BK229" s="200">
        <f>ROUND(I229*H229,2)</f>
        <v>0</v>
      </c>
      <c r="BL229" s="16" t="s">
        <v>154</v>
      </c>
      <c r="BM229" s="199" t="s">
        <v>2188</v>
      </c>
    </row>
    <row r="230" s="2" customFormat="1" ht="16.5" customHeight="1">
      <c r="A230" s="35"/>
      <c r="B230" s="186"/>
      <c r="C230" s="201" t="s">
        <v>330</v>
      </c>
      <c r="D230" s="201" t="s">
        <v>155</v>
      </c>
      <c r="E230" s="202" t="s">
        <v>2189</v>
      </c>
      <c r="F230" s="203" t="s">
        <v>2190</v>
      </c>
      <c r="G230" s="204" t="s">
        <v>153</v>
      </c>
      <c r="H230" s="205">
        <v>4</v>
      </c>
      <c r="I230" s="206"/>
      <c r="J230" s="207">
        <f>ROUND(I230*H230,2)</f>
        <v>0</v>
      </c>
      <c r="K230" s="208"/>
      <c r="L230" s="209"/>
      <c r="M230" s="210" t="s">
        <v>1</v>
      </c>
      <c r="N230" s="211" t="s">
        <v>42</v>
      </c>
      <c r="O230" s="79"/>
      <c r="P230" s="197">
        <f>O230*H230</f>
        <v>0</v>
      </c>
      <c r="Q230" s="197">
        <v>0</v>
      </c>
      <c r="R230" s="197">
        <f>Q230*H230</f>
        <v>0</v>
      </c>
      <c r="S230" s="197">
        <v>0</v>
      </c>
      <c r="T230" s="198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99" t="s">
        <v>158</v>
      </c>
      <c r="AT230" s="199" t="s">
        <v>155</v>
      </c>
      <c r="AU230" s="199" t="s">
        <v>83</v>
      </c>
      <c r="AY230" s="16" t="s">
        <v>148</v>
      </c>
      <c r="BE230" s="200">
        <f>IF(N230="základná",J230,0)</f>
        <v>0</v>
      </c>
      <c r="BF230" s="200">
        <f>IF(N230="znížená",J230,0)</f>
        <v>0</v>
      </c>
      <c r="BG230" s="200">
        <f>IF(N230="zákl. prenesená",J230,0)</f>
        <v>0</v>
      </c>
      <c r="BH230" s="200">
        <f>IF(N230="zníž. prenesená",J230,0)</f>
        <v>0</v>
      </c>
      <c r="BI230" s="200">
        <f>IF(N230="nulová",J230,0)</f>
        <v>0</v>
      </c>
      <c r="BJ230" s="16" t="s">
        <v>89</v>
      </c>
      <c r="BK230" s="200">
        <f>ROUND(I230*H230,2)</f>
        <v>0</v>
      </c>
      <c r="BL230" s="16" t="s">
        <v>154</v>
      </c>
      <c r="BM230" s="199" t="s">
        <v>2191</v>
      </c>
    </row>
    <row r="231" s="2" customFormat="1" ht="24.15" customHeight="1">
      <c r="A231" s="35"/>
      <c r="B231" s="186"/>
      <c r="C231" s="201" t="s">
        <v>504</v>
      </c>
      <c r="D231" s="201" t="s">
        <v>155</v>
      </c>
      <c r="E231" s="202" t="s">
        <v>2192</v>
      </c>
      <c r="F231" s="203" t="s">
        <v>2193</v>
      </c>
      <c r="G231" s="204" t="s">
        <v>153</v>
      </c>
      <c r="H231" s="205">
        <v>1</v>
      </c>
      <c r="I231" s="206"/>
      <c r="J231" s="207">
        <f>ROUND(I231*H231,2)</f>
        <v>0</v>
      </c>
      <c r="K231" s="208"/>
      <c r="L231" s="209"/>
      <c r="M231" s="210" t="s">
        <v>1</v>
      </c>
      <c r="N231" s="211" t="s">
        <v>42</v>
      </c>
      <c r="O231" s="79"/>
      <c r="P231" s="197">
        <f>O231*H231</f>
        <v>0</v>
      </c>
      <c r="Q231" s="197">
        <v>0</v>
      </c>
      <c r="R231" s="197">
        <f>Q231*H231</f>
        <v>0</v>
      </c>
      <c r="S231" s="197">
        <v>0</v>
      </c>
      <c r="T231" s="198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99" t="s">
        <v>158</v>
      </c>
      <c r="AT231" s="199" t="s">
        <v>155</v>
      </c>
      <c r="AU231" s="199" t="s">
        <v>83</v>
      </c>
      <c r="AY231" s="16" t="s">
        <v>148</v>
      </c>
      <c r="BE231" s="200">
        <f>IF(N231="základná",J231,0)</f>
        <v>0</v>
      </c>
      <c r="BF231" s="200">
        <f>IF(N231="znížená",J231,0)</f>
        <v>0</v>
      </c>
      <c r="BG231" s="200">
        <f>IF(N231="zákl. prenesená",J231,0)</f>
        <v>0</v>
      </c>
      <c r="BH231" s="200">
        <f>IF(N231="zníž. prenesená",J231,0)</f>
        <v>0</v>
      </c>
      <c r="BI231" s="200">
        <f>IF(N231="nulová",J231,0)</f>
        <v>0</v>
      </c>
      <c r="BJ231" s="16" t="s">
        <v>89</v>
      </c>
      <c r="BK231" s="200">
        <f>ROUND(I231*H231,2)</f>
        <v>0</v>
      </c>
      <c r="BL231" s="16" t="s">
        <v>154</v>
      </c>
      <c r="BM231" s="199" t="s">
        <v>2194</v>
      </c>
    </row>
    <row r="232" s="2" customFormat="1" ht="16.5" customHeight="1">
      <c r="A232" s="35"/>
      <c r="B232" s="186"/>
      <c r="C232" s="201" t="s">
        <v>333</v>
      </c>
      <c r="D232" s="201" t="s">
        <v>155</v>
      </c>
      <c r="E232" s="202" t="s">
        <v>2195</v>
      </c>
      <c r="F232" s="203" t="s">
        <v>2196</v>
      </c>
      <c r="G232" s="204" t="s">
        <v>153</v>
      </c>
      <c r="H232" s="205">
        <v>2</v>
      </c>
      <c r="I232" s="206"/>
      <c r="J232" s="207">
        <f>ROUND(I232*H232,2)</f>
        <v>0</v>
      </c>
      <c r="K232" s="208"/>
      <c r="L232" s="209"/>
      <c r="M232" s="210" t="s">
        <v>1</v>
      </c>
      <c r="N232" s="211" t="s">
        <v>42</v>
      </c>
      <c r="O232" s="79"/>
      <c r="P232" s="197">
        <f>O232*H232</f>
        <v>0</v>
      </c>
      <c r="Q232" s="197">
        <v>0</v>
      </c>
      <c r="R232" s="197">
        <f>Q232*H232</f>
        <v>0</v>
      </c>
      <c r="S232" s="197">
        <v>0</v>
      </c>
      <c r="T232" s="198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99" t="s">
        <v>158</v>
      </c>
      <c r="AT232" s="199" t="s">
        <v>155</v>
      </c>
      <c r="AU232" s="199" t="s">
        <v>83</v>
      </c>
      <c r="AY232" s="16" t="s">
        <v>148</v>
      </c>
      <c r="BE232" s="200">
        <f>IF(N232="základná",J232,0)</f>
        <v>0</v>
      </c>
      <c r="BF232" s="200">
        <f>IF(N232="znížená",J232,0)</f>
        <v>0</v>
      </c>
      <c r="BG232" s="200">
        <f>IF(N232="zákl. prenesená",J232,0)</f>
        <v>0</v>
      </c>
      <c r="BH232" s="200">
        <f>IF(N232="zníž. prenesená",J232,0)</f>
        <v>0</v>
      </c>
      <c r="BI232" s="200">
        <f>IF(N232="nulová",J232,0)</f>
        <v>0</v>
      </c>
      <c r="BJ232" s="16" t="s">
        <v>89</v>
      </c>
      <c r="BK232" s="200">
        <f>ROUND(I232*H232,2)</f>
        <v>0</v>
      </c>
      <c r="BL232" s="16" t="s">
        <v>154</v>
      </c>
      <c r="BM232" s="199" t="s">
        <v>2197</v>
      </c>
    </row>
    <row r="233" s="2" customFormat="1" ht="24.15" customHeight="1">
      <c r="A233" s="35"/>
      <c r="B233" s="186"/>
      <c r="C233" s="201" t="s">
        <v>716</v>
      </c>
      <c r="D233" s="201" t="s">
        <v>155</v>
      </c>
      <c r="E233" s="202" t="s">
        <v>2198</v>
      </c>
      <c r="F233" s="203" t="s">
        <v>2199</v>
      </c>
      <c r="G233" s="204" t="s">
        <v>153</v>
      </c>
      <c r="H233" s="205">
        <v>2</v>
      </c>
      <c r="I233" s="206"/>
      <c r="J233" s="207">
        <f>ROUND(I233*H233,2)</f>
        <v>0</v>
      </c>
      <c r="K233" s="208"/>
      <c r="L233" s="209"/>
      <c r="M233" s="210" t="s">
        <v>1</v>
      </c>
      <c r="N233" s="211" t="s">
        <v>42</v>
      </c>
      <c r="O233" s="79"/>
      <c r="P233" s="197">
        <f>O233*H233</f>
        <v>0</v>
      </c>
      <c r="Q233" s="197">
        <v>0</v>
      </c>
      <c r="R233" s="197">
        <f>Q233*H233</f>
        <v>0</v>
      </c>
      <c r="S233" s="197">
        <v>0</v>
      </c>
      <c r="T233" s="198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199" t="s">
        <v>158</v>
      </c>
      <c r="AT233" s="199" t="s">
        <v>155</v>
      </c>
      <c r="AU233" s="199" t="s">
        <v>83</v>
      </c>
      <c r="AY233" s="16" t="s">
        <v>148</v>
      </c>
      <c r="BE233" s="200">
        <f>IF(N233="základná",J233,0)</f>
        <v>0</v>
      </c>
      <c r="BF233" s="200">
        <f>IF(N233="znížená",J233,0)</f>
        <v>0</v>
      </c>
      <c r="BG233" s="200">
        <f>IF(N233="zákl. prenesená",J233,0)</f>
        <v>0</v>
      </c>
      <c r="BH233" s="200">
        <f>IF(N233="zníž. prenesená",J233,0)</f>
        <v>0</v>
      </c>
      <c r="BI233" s="200">
        <f>IF(N233="nulová",J233,0)</f>
        <v>0</v>
      </c>
      <c r="BJ233" s="16" t="s">
        <v>89</v>
      </c>
      <c r="BK233" s="200">
        <f>ROUND(I233*H233,2)</f>
        <v>0</v>
      </c>
      <c r="BL233" s="16" t="s">
        <v>154</v>
      </c>
      <c r="BM233" s="199" t="s">
        <v>2200</v>
      </c>
    </row>
    <row r="234" s="2" customFormat="1" ht="24.15" customHeight="1">
      <c r="A234" s="35"/>
      <c r="B234" s="186"/>
      <c r="C234" s="201" t="s">
        <v>337</v>
      </c>
      <c r="D234" s="201" t="s">
        <v>155</v>
      </c>
      <c r="E234" s="202" t="s">
        <v>2201</v>
      </c>
      <c r="F234" s="203" t="s">
        <v>2202</v>
      </c>
      <c r="G234" s="204" t="s">
        <v>153</v>
      </c>
      <c r="H234" s="205">
        <v>1</v>
      </c>
      <c r="I234" s="206"/>
      <c r="J234" s="207">
        <f>ROUND(I234*H234,2)</f>
        <v>0</v>
      </c>
      <c r="K234" s="208"/>
      <c r="L234" s="209"/>
      <c r="M234" s="210" t="s">
        <v>1</v>
      </c>
      <c r="N234" s="211" t="s">
        <v>42</v>
      </c>
      <c r="O234" s="79"/>
      <c r="P234" s="197">
        <f>O234*H234</f>
        <v>0</v>
      </c>
      <c r="Q234" s="197">
        <v>0</v>
      </c>
      <c r="R234" s="197">
        <f>Q234*H234</f>
        <v>0</v>
      </c>
      <c r="S234" s="197">
        <v>0</v>
      </c>
      <c r="T234" s="198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99" t="s">
        <v>158</v>
      </c>
      <c r="AT234" s="199" t="s">
        <v>155</v>
      </c>
      <c r="AU234" s="199" t="s">
        <v>83</v>
      </c>
      <c r="AY234" s="16" t="s">
        <v>148</v>
      </c>
      <c r="BE234" s="200">
        <f>IF(N234="základná",J234,0)</f>
        <v>0</v>
      </c>
      <c r="BF234" s="200">
        <f>IF(N234="znížená",J234,0)</f>
        <v>0</v>
      </c>
      <c r="BG234" s="200">
        <f>IF(N234="zákl. prenesená",J234,0)</f>
        <v>0</v>
      </c>
      <c r="BH234" s="200">
        <f>IF(N234="zníž. prenesená",J234,0)</f>
        <v>0</v>
      </c>
      <c r="BI234" s="200">
        <f>IF(N234="nulová",J234,0)</f>
        <v>0</v>
      </c>
      <c r="BJ234" s="16" t="s">
        <v>89</v>
      </c>
      <c r="BK234" s="200">
        <f>ROUND(I234*H234,2)</f>
        <v>0</v>
      </c>
      <c r="BL234" s="16" t="s">
        <v>154</v>
      </c>
      <c r="BM234" s="199" t="s">
        <v>2203</v>
      </c>
    </row>
    <row r="235" s="2" customFormat="1" ht="24.15" customHeight="1">
      <c r="A235" s="35"/>
      <c r="B235" s="186"/>
      <c r="C235" s="201" t="s">
        <v>723</v>
      </c>
      <c r="D235" s="201" t="s">
        <v>155</v>
      </c>
      <c r="E235" s="202" t="s">
        <v>2204</v>
      </c>
      <c r="F235" s="203" t="s">
        <v>2205</v>
      </c>
      <c r="G235" s="204" t="s">
        <v>153</v>
      </c>
      <c r="H235" s="205">
        <v>1</v>
      </c>
      <c r="I235" s="206"/>
      <c r="J235" s="207">
        <f>ROUND(I235*H235,2)</f>
        <v>0</v>
      </c>
      <c r="K235" s="208"/>
      <c r="L235" s="209"/>
      <c r="M235" s="210" t="s">
        <v>1</v>
      </c>
      <c r="N235" s="211" t="s">
        <v>42</v>
      </c>
      <c r="O235" s="79"/>
      <c r="P235" s="197">
        <f>O235*H235</f>
        <v>0</v>
      </c>
      <c r="Q235" s="197">
        <v>0</v>
      </c>
      <c r="R235" s="197">
        <f>Q235*H235</f>
        <v>0</v>
      </c>
      <c r="S235" s="197">
        <v>0</v>
      </c>
      <c r="T235" s="198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99" t="s">
        <v>158</v>
      </c>
      <c r="AT235" s="199" t="s">
        <v>155</v>
      </c>
      <c r="AU235" s="199" t="s">
        <v>83</v>
      </c>
      <c r="AY235" s="16" t="s">
        <v>148</v>
      </c>
      <c r="BE235" s="200">
        <f>IF(N235="základná",J235,0)</f>
        <v>0</v>
      </c>
      <c r="BF235" s="200">
        <f>IF(N235="znížená",J235,0)</f>
        <v>0</v>
      </c>
      <c r="BG235" s="200">
        <f>IF(N235="zákl. prenesená",J235,0)</f>
        <v>0</v>
      </c>
      <c r="BH235" s="200">
        <f>IF(N235="zníž. prenesená",J235,0)</f>
        <v>0</v>
      </c>
      <c r="BI235" s="200">
        <f>IF(N235="nulová",J235,0)</f>
        <v>0</v>
      </c>
      <c r="BJ235" s="16" t="s">
        <v>89</v>
      </c>
      <c r="BK235" s="200">
        <f>ROUND(I235*H235,2)</f>
        <v>0</v>
      </c>
      <c r="BL235" s="16" t="s">
        <v>154</v>
      </c>
      <c r="BM235" s="199" t="s">
        <v>2206</v>
      </c>
    </row>
    <row r="236" s="2" customFormat="1" ht="16.5" customHeight="1">
      <c r="A236" s="35"/>
      <c r="B236" s="186"/>
      <c r="C236" s="201" t="s">
        <v>340</v>
      </c>
      <c r="D236" s="201" t="s">
        <v>155</v>
      </c>
      <c r="E236" s="202" t="s">
        <v>2207</v>
      </c>
      <c r="F236" s="203" t="s">
        <v>2208</v>
      </c>
      <c r="G236" s="204" t="s">
        <v>153</v>
      </c>
      <c r="H236" s="205">
        <v>2</v>
      </c>
      <c r="I236" s="206"/>
      <c r="J236" s="207">
        <f>ROUND(I236*H236,2)</f>
        <v>0</v>
      </c>
      <c r="K236" s="208"/>
      <c r="L236" s="209"/>
      <c r="M236" s="210" t="s">
        <v>1</v>
      </c>
      <c r="N236" s="211" t="s">
        <v>42</v>
      </c>
      <c r="O236" s="79"/>
      <c r="P236" s="197">
        <f>O236*H236</f>
        <v>0</v>
      </c>
      <c r="Q236" s="197">
        <v>0</v>
      </c>
      <c r="R236" s="197">
        <f>Q236*H236</f>
        <v>0</v>
      </c>
      <c r="S236" s="197">
        <v>0</v>
      </c>
      <c r="T236" s="198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99" t="s">
        <v>158</v>
      </c>
      <c r="AT236" s="199" t="s">
        <v>155</v>
      </c>
      <c r="AU236" s="199" t="s">
        <v>83</v>
      </c>
      <c r="AY236" s="16" t="s">
        <v>148</v>
      </c>
      <c r="BE236" s="200">
        <f>IF(N236="základná",J236,0)</f>
        <v>0</v>
      </c>
      <c r="BF236" s="200">
        <f>IF(N236="znížená",J236,0)</f>
        <v>0</v>
      </c>
      <c r="BG236" s="200">
        <f>IF(N236="zákl. prenesená",J236,0)</f>
        <v>0</v>
      </c>
      <c r="BH236" s="200">
        <f>IF(N236="zníž. prenesená",J236,0)</f>
        <v>0</v>
      </c>
      <c r="BI236" s="200">
        <f>IF(N236="nulová",J236,0)</f>
        <v>0</v>
      </c>
      <c r="BJ236" s="16" t="s">
        <v>89</v>
      </c>
      <c r="BK236" s="200">
        <f>ROUND(I236*H236,2)</f>
        <v>0</v>
      </c>
      <c r="BL236" s="16" t="s">
        <v>154</v>
      </c>
      <c r="BM236" s="199" t="s">
        <v>2209</v>
      </c>
    </row>
    <row r="237" s="2" customFormat="1" ht="16.5" customHeight="1">
      <c r="A237" s="35"/>
      <c r="B237" s="186"/>
      <c r="C237" s="201" t="s">
        <v>730</v>
      </c>
      <c r="D237" s="201" t="s">
        <v>155</v>
      </c>
      <c r="E237" s="202" t="s">
        <v>2210</v>
      </c>
      <c r="F237" s="203" t="s">
        <v>2211</v>
      </c>
      <c r="G237" s="204" t="s">
        <v>153</v>
      </c>
      <c r="H237" s="205">
        <v>1</v>
      </c>
      <c r="I237" s="206"/>
      <c r="J237" s="207">
        <f>ROUND(I237*H237,2)</f>
        <v>0</v>
      </c>
      <c r="K237" s="208"/>
      <c r="L237" s="209"/>
      <c r="M237" s="210" t="s">
        <v>1</v>
      </c>
      <c r="N237" s="211" t="s">
        <v>42</v>
      </c>
      <c r="O237" s="79"/>
      <c r="P237" s="197">
        <f>O237*H237</f>
        <v>0</v>
      </c>
      <c r="Q237" s="197">
        <v>0</v>
      </c>
      <c r="R237" s="197">
        <f>Q237*H237</f>
        <v>0</v>
      </c>
      <c r="S237" s="197">
        <v>0</v>
      </c>
      <c r="T237" s="198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99" t="s">
        <v>158</v>
      </c>
      <c r="AT237" s="199" t="s">
        <v>155</v>
      </c>
      <c r="AU237" s="199" t="s">
        <v>83</v>
      </c>
      <c r="AY237" s="16" t="s">
        <v>148</v>
      </c>
      <c r="BE237" s="200">
        <f>IF(N237="základná",J237,0)</f>
        <v>0</v>
      </c>
      <c r="BF237" s="200">
        <f>IF(N237="znížená",J237,0)</f>
        <v>0</v>
      </c>
      <c r="BG237" s="200">
        <f>IF(N237="zákl. prenesená",J237,0)</f>
        <v>0</v>
      </c>
      <c r="BH237" s="200">
        <f>IF(N237="zníž. prenesená",J237,0)</f>
        <v>0</v>
      </c>
      <c r="BI237" s="200">
        <f>IF(N237="nulová",J237,0)</f>
        <v>0</v>
      </c>
      <c r="BJ237" s="16" t="s">
        <v>89</v>
      </c>
      <c r="BK237" s="200">
        <f>ROUND(I237*H237,2)</f>
        <v>0</v>
      </c>
      <c r="BL237" s="16" t="s">
        <v>154</v>
      </c>
      <c r="BM237" s="199" t="s">
        <v>2212</v>
      </c>
    </row>
    <row r="238" s="2" customFormat="1" ht="24.15" customHeight="1">
      <c r="A238" s="35"/>
      <c r="B238" s="186"/>
      <c r="C238" s="201" t="s">
        <v>344</v>
      </c>
      <c r="D238" s="201" t="s">
        <v>155</v>
      </c>
      <c r="E238" s="202" t="s">
        <v>2213</v>
      </c>
      <c r="F238" s="203" t="s">
        <v>2214</v>
      </c>
      <c r="G238" s="204" t="s">
        <v>153</v>
      </c>
      <c r="H238" s="205">
        <v>7</v>
      </c>
      <c r="I238" s="206"/>
      <c r="J238" s="207">
        <f>ROUND(I238*H238,2)</f>
        <v>0</v>
      </c>
      <c r="K238" s="208"/>
      <c r="L238" s="209"/>
      <c r="M238" s="210" t="s">
        <v>1</v>
      </c>
      <c r="N238" s="211" t="s">
        <v>42</v>
      </c>
      <c r="O238" s="79"/>
      <c r="P238" s="197">
        <f>O238*H238</f>
        <v>0</v>
      </c>
      <c r="Q238" s="197">
        <v>0</v>
      </c>
      <c r="R238" s="197">
        <f>Q238*H238</f>
        <v>0</v>
      </c>
      <c r="S238" s="197">
        <v>0</v>
      </c>
      <c r="T238" s="198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99" t="s">
        <v>158</v>
      </c>
      <c r="AT238" s="199" t="s">
        <v>155</v>
      </c>
      <c r="AU238" s="199" t="s">
        <v>83</v>
      </c>
      <c r="AY238" s="16" t="s">
        <v>148</v>
      </c>
      <c r="BE238" s="200">
        <f>IF(N238="základná",J238,0)</f>
        <v>0</v>
      </c>
      <c r="BF238" s="200">
        <f>IF(N238="znížená",J238,0)</f>
        <v>0</v>
      </c>
      <c r="BG238" s="200">
        <f>IF(N238="zákl. prenesená",J238,0)</f>
        <v>0</v>
      </c>
      <c r="BH238" s="200">
        <f>IF(N238="zníž. prenesená",J238,0)</f>
        <v>0</v>
      </c>
      <c r="BI238" s="200">
        <f>IF(N238="nulová",J238,0)</f>
        <v>0</v>
      </c>
      <c r="BJ238" s="16" t="s">
        <v>89</v>
      </c>
      <c r="BK238" s="200">
        <f>ROUND(I238*H238,2)</f>
        <v>0</v>
      </c>
      <c r="BL238" s="16" t="s">
        <v>154</v>
      </c>
      <c r="BM238" s="199" t="s">
        <v>2215</v>
      </c>
    </row>
    <row r="239" s="2" customFormat="1" ht="24.15" customHeight="1">
      <c r="A239" s="35"/>
      <c r="B239" s="186"/>
      <c r="C239" s="201" t="s">
        <v>737</v>
      </c>
      <c r="D239" s="201" t="s">
        <v>155</v>
      </c>
      <c r="E239" s="202" t="s">
        <v>2131</v>
      </c>
      <c r="F239" s="203" t="s">
        <v>2132</v>
      </c>
      <c r="G239" s="204" t="s">
        <v>153</v>
      </c>
      <c r="H239" s="205">
        <v>1</v>
      </c>
      <c r="I239" s="206"/>
      <c r="J239" s="207">
        <f>ROUND(I239*H239,2)</f>
        <v>0</v>
      </c>
      <c r="K239" s="208"/>
      <c r="L239" s="209"/>
      <c r="M239" s="210" t="s">
        <v>1</v>
      </c>
      <c r="N239" s="211" t="s">
        <v>42</v>
      </c>
      <c r="O239" s="79"/>
      <c r="P239" s="197">
        <f>O239*H239</f>
        <v>0</v>
      </c>
      <c r="Q239" s="197">
        <v>0</v>
      </c>
      <c r="R239" s="197">
        <f>Q239*H239</f>
        <v>0</v>
      </c>
      <c r="S239" s="197">
        <v>0</v>
      </c>
      <c r="T239" s="198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99" t="s">
        <v>158</v>
      </c>
      <c r="AT239" s="199" t="s">
        <v>155</v>
      </c>
      <c r="AU239" s="199" t="s">
        <v>83</v>
      </c>
      <c r="AY239" s="16" t="s">
        <v>148</v>
      </c>
      <c r="BE239" s="200">
        <f>IF(N239="základná",J239,0)</f>
        <v>0</v>
      </c>
      <c r="BF239" s="200">
        <f>IF(N239="znížená",J239,0)</f>
        <v>0</v>
      </c>
      <c r="BG239" s="200">
        <f>IF(N239="zákl. prenesená",J239,0)</f>
        <v>0</v>
      </c>
      <c r="BH239" s="200">
        <f>IF(N239="zníž. prenesená",J239,0)</f>
        <v>0</v>
      </c>
      <c r="BI239" s="200">
        <f>IF(N239="nulová",J239,0)</f>
        <v>0</v>
      </c>
      <c r="BJ239" s="16" t="s">
        <v>89</v>
      </c>
      <c r="BK239" s="200">
        <f>ROUND(I239*H239,2)</f>
        <v>0</v>
      </c>
      <c r="BL239" s="16" t="s">
        <v>154</v>
      </c>
      <c r="BM239" s="199" t="s">
        <v>2216</v>
      </c>
    </row>
    <row r="240" s="2" customFormat="1" ht="16.5" customHeight="1">
      <c r="A240" s="35"/>
      <c r="B240" s="186"/>
      <c r="C240" s="201" t="s">
        <v>347</v>
      </c>
      <c r="D240" s="201" t="s">
        <v>155</v>
      </c>
      <c r="E240" s="202" t="s">
        <v>2217</v>
      </c>
      <c r="F240" s="203" t="s">
        <v>2218</v>
      </c>
      <c r="G240" s="204" t="s">
        <v>153</v>
      </c>
      <c r="H240" s="205">
        <v>1</v>
      </c>
      <c r="I240" s="206"/>
      <c r="J240" s="207">
        <f>ROUND(I240*H240,2)</f>
        <v>0</v>
      </c>
      <c r="K240" s="208"/>
      <c r="L240" s="209"/>
      <c r="M240" s="210" t="s">
        <v>1</v>
      </c>
      <c r="N240" s="211" t="s">
        <v>42</v>
      </c>
      <c r="O240" s="79"/>
      <c r="P240" s="197">
        <f>O240*H240</f>
        <v>0</v>
      </c>
      <c r="Q240" s="197">
        <v>0</v>
      </c>
      <c r="R240" s="197">
        <f>Q240*H240</f>
        <v>0</v>
      </c>
      <c r="S240" s="197">
        <v>0</v>
      </c>
      <c r="T240" s="198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99" t="s">
        <v>158</v>
      </c>
      <c r="AT240" s="199" t="s">
        <v>155</v>
      </c>
      <c r="AU240" s="199" t="s">
        <v>83</v>
      </c>
      <c r="AY240" s="16" t="s">
        <v>148</v>
      </c>
      <c r="BE240" s="200">
        <f>IF(N240="základná",J240,0)</f>
        <v>0</v>
      </c>
      <c r="BF240" s="200">
        <f>IF(N240="znížená",J240,0)</f>
        <v>0</v>
      </c>
      <c r="BG240" s="200">
        <f>IF(N240="zákl. prenesená",J240,0)</f>
        <v>0</v>
      </c>
      <c r="BH240" s="200">
        <f>IF(N240="zníž. prenesená",J240,0)</f>
        <v>0</v>
      </c>
      <c r="BI240" s="200">
        <f>IF(N240="nulová",J240,0)</f>
        <v>0</v>
      </c>
      <c r="BJ240" s="16" t="s">
        <v>89</v>
      </c>
      <c r="BK240" s="200">
        <f>ROUND(I240*H240,2)</f>
        <v>0</v>
      </c>
      <c r="BL240" s="16" t="s">
        <v>154</v>
      </c>
      <c r="BM240" s="199" t="s">
        <v>2219</v>
      </c>
    </row>
    <row r="241" s="2" customFormat="1" ht="24.15" customHeight="1">
      <c r="A241" s="35"/>
      <c r="B241" s="186"/>
      <c r="C241" s="201" t="s">
        <v>744</v>
      </c>
      <c r="D241" s="201" t="s">
        <v>155</v>
      </c>
      <c r="E241" s="202" t="s">
        <v>2090</v>
      </c>
      <c r="F241" s="203" t="s">
        <v>2091</v>
      </c>
      <c r="G241" s="204" t="s">
        <v>1975</v>
      </c>
      <c r="H241" s="205">
        <v>6</v>
      </c>
      <c r="I241" s="206"/>
      <c r="J241" s="207">
        <f>ROUND(I241*H241,2)</f>
        <v>0</v>
      </c>
      <c r="K241" s="208"/>
      <c r="L241" s="209"/>
      <c r="M241" s="210" t="s">
        <v>1</v>
      </c>
      <c r="N241" s="211" t="s">
        <v>42</v>
      </c>
      <c r="O241" s="79"/>
      <c r="P241" s="197">
        <f>O241*H241</f>
        <v>0</v>
      </c>
      <c r="Q241" s="197">
        <v>0</v>
      </c>
      <c r="R241" s="197">
        <f>Q241*H241</f>
        <v>0</v>
      </c>
      <c r="S241" s="197">
        <v>0</v>
      </c>
      <c r="T241" s="198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99" t="s">
        <v>158</v>
      </c>
      <c r="AT241" s="199" t="s">
        <v>155</v>
      </c>
      <c r="AU241" s="199" t="s">
        <v>83</v>
      </c>
      <c r="AY241" s="16" t="s">
        <v>148</v>
      </c>
      <c r="BE241" s="200">
        <f>IF(N241="základná",J241,0)</f>
        <v>0</v>
      </c>
      <c r="BF241" s="200">
        <f>IF(N241="znížená",J241,0)</f>
        <v>0</v>
      </c>
      <c r="BG241" s="200">
        <f>IF(N241="zákl. prenesená",J241,0)</f>
        <v>0</v>
      </c>
      <c r="BH241" s="200">
        <f>IF(N241="zníž. prenesená",J241,0)</f>
        <v>0</v>
      </c>
      <c r="BI241" s="200">
        <f>IF(N241="nulová",J241,0)</f>
        <v>0</v>
      </c>
      <c r="BJ241" s="16" t="s">
        <v>89</v>
      </c>
      <c r="BK241" s="200">
        <f>ROUND(I241*H241,2)</f>
        <v>0</v>
      </c>
      <c r="BL241" s="16" t="s">
        <v>154</v>
      </c>
      <c r="BM241" s="199" t="s">
        <v>740</v>
      </c>
    </row>
    <row r="242" s="2" customFormat="1" ht="24.15" customHeight="1">
      <c r="A242" s="35"/>
      <c r="B242" s="186"/>
      <c r="C242" s="201" t="s">
        <v>351</v>
      </c>
      <c r="D242" s="201" t="s">
        <v>155</v>
      </c>
      <c r="E242" s="202" t="s">
        <v>2089</v>
      </c>
      <c r="F242" s="203" t="s">
        <v>1974</v>
      </c>
      <c r="G242" s="204" t="s">
        <v>1975</v>
      </c>
      <c r="H242" s="205">
        <v>8</v>
      </c>
      <c r="I242" s="206"/>
      <c r="J242" s="207">
        <f>ROUND(I242*H242,2)</f>
        <v>0</v>
      </c>
      <c r="K242" s="208"/>
      <c r="L242" s="209"/>
      <c r="M242" s="210" t="s">
        <v>1</v>
      </c>
      <c r="N242" s="211" t="s">
        <v>42</v>
      </c>
      <c r="O242" s="79"/>
      <c r="P242" s="197">
        <f>O242*H242</f>
        <v>0</v>
      </c>
      <c r="Q242" s="197">
        <v>0</v>
      </c>
      <c r="R242" s="197">
        <f>Q242*H242</f>
        <v>0</v>
      </c>
      <c r="S242" s="197">
        <v>0</v>
      </c>
      <c r="T242" s="198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99" t="s">
        <v>158</v>
      </c>
      <c r="AT242" s="199" t="s">
        <v>155</v>
      </c>
      <c r="AU242" s="199" t="s">
        <v>83</v>
      </c>
      <c r="AY242" s="16" t="s">
        <v>148</v>
      </c>
      <c r="BE242" s="200">
        <f>IF(N242="základná",J242,0)</f>
        <v>0</v>
      </c>
      <c r="BF242" s="200">
        <f>IF(N242="znížená",J242,0)</f>
        <v>0</v>
      </c>
      <c r="BG242" s="200">
        <f>IF(N242="zákl. prenesená",J242,0)</f>
        <v>0</v>
      </c>
      <c r="BH242" s="200">
        <f>IF(N242="zníž. prenesená",J242,0)</f>
        <v>0</v>
      </c>
      <c r="BI242" s="200">
        <f>IF(N242="nulová",J242,0)</f>
        <v>0</v>
      </c>
      <c r="BJ242" s="16" t="s">
        <v>89</v>
      </c>
      <c r="BK242" s="200">
        <f>ROUND(I242*H242,2)</f>
        <v>0</v>
      </c>
      <c r="BL242" s="16" t="s">
        <v>154</v>
      </c>
      <c r="BM242" s="199" t="s">
        <v>743</v>
      </c>
    </row>
    <row r="243" s="2" customFormat="1" ht="24.15" customHeight="1">
      <c r="A243" s="35"/>
      <c r="B243" s="186"/>
      <c r="C243" s="201" t="s">
        <v>751</v>
      </c>
      <c r="D243" s="201" t="s">
        <v>155</v>
      </c>
      <c r="E243" s="202" t="s">
        <v>2087</v>
      </c>
      <c r="F243" s="203" t="s">
        <v>2088</v>
      </c>
      <c r="G243" s="204" t="s">
        <v>1975</v>
      </c>
      <c r="H243" s="205">
        <v>6</v>
      </c>
      <c r="I243" s="206"/>
      <c r="J243" s="207">
        <f>ROUND(I243*H243,2)</f>
        <v>0</v>
      </c>
      <c r="K243" s="208"/>
      <c r="L243" s="209"/>
      <c r="M243" s="210" t="s">
        <v>1</v>
      </c>
      <c r="N243" s="211" t="s">
        <v>42</v>
      </c>
      <c r="O243" s="79"/>
      <c r="P243" s="197">
        <f>O243*H243</f>
        <v>0</v>
      </c>
      <c r="Q243" s="197">
        <v>0</v>
      </c>
      <c r="R243" s="197">
        <f>Q243*H243</f>
        <v>0</v>
      </c>
      <c r="S243" s="197">
        <v>0</v>
      </c>
      <c r="T243" s="198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99" t="s">
        <v>158</v>
      </c>
      <c r="AT243" s="199" t="s">
        <v>155</v>
      </c>
      <c r="AU243" s="199" t="s">
        <v>83</v>
      </c>
      <c r="AY243" s="16" t="s">
        <v>148</v>
      </c>
      <c r="BE243" s="200">
        <f>IF(N243="základná",J243,0)</f>
        <v>0</v>
      </c>
      <c r="BF243" s="200">
        <f>IF(N243="znížená",J243,0)</f>
        <v>0</v>
      </c>
      <c r="BG243" s="200">
        <f>IF(N243="zákl. prenesená",J243,0)</f>
        <v>0</v>
      </c>
      <c r="BH243" s="200">
        <f>IF(N243="zníž. prenesená",J243,0)</f>
        <v>0</v>
      </c>
      <c r="BI243" s="200">
        <f>IF(N243="nulová",J243,0)</f>
        <v>0</v>
      </c>
      <c r="BJ243" s="16" t="s">
        <v>89</v>
      </c>
      <c r="BK243" s="200">
        <f>ROUND(I243*H243,2)</f>
        <v>0</v>
      </c>
      <c r="BL243" s="16" t="s">
        <v>154</v>
      </c>
      <c r="BM243" s="199" t="s">
        <v>747</v>
      </c>
    </row>
    <row r="244" s="2" customFormat="1" ht="24.15" customHeight="1">
      <c r="A244" s="35"/>
      <c r="B244" s="186"/>
      <c r="C244" s="201" t="s">
        <v>354</v>
      </c>
      <c r="D244" s="201" t="s">
        <v>155</v>
      </c>
      <c r="E244" s="202" t="s">
        <v>2140</v>
      </c>
      <c r="F244" s="203" t="s">
        <v>2141</v>
      </c>
      <c r="G244" s="204" t="s">
        <v>1975</v>
      </c>
      <c r="H244" s="205">
        <v>9</v>
      </c>
      <c r="I244" s="206"/>
      <c r="J244" s="207">
        <f>ROUND(I244*H244,2)</f>
        <v>0</v>
      </c>
      <c r="K244" s="208"/>
      <c r="L244" s="209"/>
      <c r="M244" s="210" t="s">
        <v>1</v>
      </c>
      <c r="N244" s="211" t="s">
        <v>42</v>
      </c>
      <c r="O244" s="79"/>
      <c r="P244" s="197">
        <f>O244*H244</f>
        <v>0</v>
      </c>
      <c r="Q244" s="197">
        <v>0</v>
      </c>
      <c r="R244" s="197">
        <f>Q244*H244</f>
        <v>0</v>
      </c>
      <c r="S244" s="197">
        <v>0</v>
      </c>
      <c r="T244" s="198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99" t="s">
        <v>158</v>
      </c>
      <c r="AT244" s="199" t="s">
        <v>155</v>
      </c>
      <c r="AU244" s="199" t="s">
        <v>83</v>
      </c>
      <c r="AY244" s="16" t="s">
        <v>148</v>
      </c>
      <c r="BE244" s="200">
        <f>IF(N244="základná",J244,0)</f>
        <v>0</v>
      </c>
      <c r="BF244" s="200">
        <f>IF(N244="znížená",J244,0)</f>
        <v>0</v>
      </c>
      <c r="BG244" s="200">
        <f>IF(N244="zákl. prenesená",J244,0)</f>
        <v>0</v>
      </c>
      <c r="BH244" s="200">
        <f>IF(N244="zníž. prenesená",J244,0)</f>
        <v>0</v>
      </c>
      <c r="BI244" s="200">
        <f>IF(N244="nulová",J244,0)</f>
        <v>0</v>
      </c>
      <c r="BJ244" s="16" t="s">
        <v>89</v>
      </c>
      <c r="BK244" s="200">
        <f>ROUND(I244*H244,2)</f>
        <v>0</v>
      </c>
      <c r="BL244" s="16" t="s">
        <v>154</v>
      </c>
      <c r="BM244" s="199" t="s">
        <v>750</v>
      </c>
    </row>
    <row r="245" s="2" customFormat="1" ht="21.75" customHeight="1">
      <c r="A245" s="35"/>
      <c r="B245" s="186"/>
      <c r="C245" s="201" t="s">
        <v>758</v>
      </c>
      <c r="D245" s="201" t="s">
        <v>155</v>
      </c>
      <c r="E245" s="202" t="s">
        <v>2144</v>
      </c>
      <c r="F245" s="203" t="s">
        <v>2145</v>
      </c>
      <c r="G245" s="204" t="s">
        <v>1975</v>
      </c>
      <c r="H245" s="205">
        <v>7</v>
      </c>
      <c r="I245" s="206"/>
      <c r="J245" s="207">
        <f>ROUND(I245*H245,2)</f>
        <v>0</v>
      </c>
      <c r="K245" s="208"/>
      <c r="L245" s="209"/>
      <c r="M245" s="210" t="s">
        <v>1</v>
      </c>
      <c r="N245" s="211" t="s">
        <v>42</v>
      </c>
      <c r="O245" s="79"/>
      <c r="P245" s="197">
        <f>O245*H245</f>
        <v>0</v>
      </c>
      <c r="Q245" s="197">
        <v>0</v>
      </c>
      <c r="R245" s="197">
        <f>Q245*H245</f>
        <v>0</v>
      </c>
      <c r="S245" s="197">
        <v>0</v>
      </c>
      <c r="T245" s="198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99" t="s">
        <v>158</v>
      </c>
      <c r="AT245" s="199" t="s">
        <v>155</v>
      </c>
      <c r="AU245" s="199" t="s">
        <v>83</v>
      </c>
      <c r="AY245" s="16" t="s">
        <v>148</v>
      </c>
      <c r="BE245" s="200">
        <f>IF(N245="základná",J245,0)</f>
        <v>0</v>
      </c>
      <c r="BF245" s="200">
        <f>IF(N245="znížená",J245,0)</f>
        <v>0</v>
      </c>
      <c r="BG245" s="200">
        <f>IF(N245="zákl. prenesená",J245,0)</f>
        <v>0</v>
      </c>
      <c r="BH245" s="200">
        <f>IF(N245="zníž. prenesená",J245,0)</f>
        <v>0</v>
      </c>
      <c r="BI245" s="200">
        <f>IF(N245="nulová",J245,0)</f>
        <v>0</v>
      </c>
      <c r="BJ245" s="16" t="s">
        <v>89</v>
      </c>
      <c r="BK245" s="200">
        <f>ROUND(I245*H245,2)</f>
        <v>0</v>
      </c>
      <c r="BL245" s="16" t="s">
        <v>154</v>
      </c>
      <c r="BM245" s="199" t="s">
        <v>754</v>
      </c>
    </row>
    <row r="246" s="2" customFormat="1" ht="21.75" customHeight="1">
      <c r="A246" s="35"/>
      <c r="B246" s="186"/>
      <c r="C246" s="201" t="s">
        <v>358</v>
      </c>
      <c r="D246" s="201" t="s">
        <v>155</v>
      </c>
      <c r="E246" s="202" t="s">
        <v>2148</v>
      </c>
      <c r="F246" s="203" t="s">
        <v>2101</v>
      </c>
      <c r="G246" s="204" t="s">
        <v>1975</v>
      </c>
      <c r="H246" s="205">
        <v>1</v>
      </c>
      <c r="I246" s="206"/>
      <c r="J246" s="207">
        <f>ROUND(I246*H246,2)</f>
        <v>0</v>
      </c>
      <c r="K246" s="208"/>
      <c r="L246" s="209"/>
      <c r="M246" s="210" t="s">
        <v>1</v>
      </c>
      <c r="N246" s="211" t="s">
        <v>42</v>
      </c>
      <c r="O246" s="79"/>
      <c r="P246" s="197">
        <f>O246*H246</f>
        <v>0</v>
      </c>
      <c r="Q246" s="197">
        <v>0</v>
      </c>
      <c r="R246" s="197">
        <f>Q246*H246</f>
        <v>0</v>
      </c>
      <c r="S246" s="197">
        <v>0</v>
      </c>
      <c r="T246" s="198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99" t="s">
        <v>158</v>
      </c>
      <c r="AT246" s="199" t="s">
        <v>155</v>
      </c>
      <c r="AU246" s="199" t="s">
        <v>83</v>
      </c>
      <c r="AY246" s="16" t="s">
        <v>148</v>
      </c>
      <c r="BE246" s="200">
        <f>IF(N246="základná",J246,0)</f>
        <v>0</v>
      </c>
      <c r="BF246" s="200">
        <f>IF(N246="znížená",J246,0)</f>
        <v>0</v>
      </c>
      <c r="BG246" s="200">
        <f>IF(N246="zákl. prenesená",J246,0)</f>
        <v>0</v>
      </c>
      <c r="BH246" s="200">
        <f>IF(N246="zníž. prenesená",J246,0)</f>
        <v>0</v>
      </c>
      <c r="BI246" s="200">
        <f>IF(N246="nulová",J246,0)</f>
        <v>0</v>
      </c>
      <c r="BJ246" s="16" t="s">
        <v>89</v>
      </c>
      <c r="BK246" s="200">
        <f>ROUND(I246*H246,2)</f>
        <v>0</v>
      </c>
      <c r="BL246" s="16" t="s">
        <v>154</v>
      </c>
      <c r="BM246" s="199" t="s">
        <v>757</v>
      </c>
    </row>
    <row r="247" s="2" customFormat="1" ht="24.15" customHeight="1">
      <c r="A247" s="35"/>
      <c r="B247" s="186"/>
      <c r="C247" s="201" t="s">
        <v>765</v>
      </c>
      <c r="D247" s="201" t="s">
        <v>155</v>
      </c>
      <c r="E247" s="202" t="s">
        <v>2035</v>
      </c>
      <c r="F247" s="203" t="s">
        <v>2036</v>
      </c>
      <c r="G247" s="204" t="s">
        <v>1354</v>
      </c>
      <c r="H247" s="205">
        <v>1</v>
      </c>
      <c r="I247" s="206"/>
      <c r="J247" s="207">
        <f>ROUND(I247*H247,2)</f>
        <v>0</v>
      </c>
      <c r="K247" s="208"/>
      <c r="L247" s="209"/>
      <c r="M247" s="210" t="s">
        <v>1</v>
      </c>
      <c r="N247" s="211" t="s">
        <v>42</v>
      </c>
      <c r="O247" s="79"/>
      <c r="P247" s="197">
        <f>O247*H247</f>
        <v>0</v>
      </c>
      <c r="Q247" s="197">
        <v>0</v>
      </c>
      <c r="R247" s="197">
        <f>Q247*H247</f>
        <v>0</v>
      </c>
      <c r="S247" s="197">
        <v>0</v>
      </c>
      <c r="T247" s="198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99" t="s">
        <v>158</v>
      </c>
      <c r="AT247" s="199" t="s">
        <v>155</v>
      </c>
      <c r="AU247" s="199" t="s">
        <v>83</v>
      </c>
      <c r="AY247" s="16" t="s">
        <v>148</v>
      </c>
      <c r="BE247" s="200">
        <f>IF(N247="základná",J247,0)</f>
        <v>0</v>
      </c>
      <c r="BF247" s="200">
        <f>IF(N247="znížená",J247,0)</f>
        <v>0</v>
      </c>
      <c r="BG247" s="200">
        <f>IF(N247="zákl. prenesená",J247,0)</f>
        <v>0</v>
      </c>
      <c r="BH247" s="200">
        <f>IF(N247="zníž. prenesená",J247,0)</f>
        <v>0</v>
      </c>
      <c r="BI247" s="200">
        <f>IF(N247="nulová",J247,0)</f>
        <v>0</v>
      </c>
      <c r="BJ247" s="16" t="s">
        <v>89</v>
      </c>
      <c r="BK247" s="200">
        <f>ROUND(I247*H247,2)</f>
        <v>0</v>
      </c>
      <c r="BL247" s="16" t="s">
        <v>154</v>
      </c>
      <c r="BM247" s="199" t="s">
        <v>761</v>
      </c>
    </row>
    <row r="248" s="2" customFormat="1" ht="16.5" customHeight="1">
      <c r="A248" s="35"/>
      <c r="B248" s="186"/>
      <c r="C248" s="201" t="s">
        <v>361</v>
      </c>
      <c r="D248" s="201" t="s">
        <v>155</v>
      </c>
      <c r="E248" s="202" t="s">
        <v>2220</v>
      </c>
      <c r="F248" s="203" t="s">
        <v>2181</v>
      </c>
      <c r="G248" s="204" t="s">
        <v>153</v>
      </c>
      <c r="H248" s="205">
        <v>1</v>
      </c>
      <c r="I248" s="206"/>
      <c r="J248" s="207">
        <f>ROUND(I248*H248,2)</f>
        <v>0</v>
      </c>
      <c r="K248" s="208"/>
      <c r="L248" s="209"/>
      <c r="M248" s="210" t="s">
        <v>1</v>
      </c>
      <c r="N248" s="211" t="s">
        <v>42</v>
      </c>
      <c r="O248" s="79"/>
      <c r="P248" s="197">
        <f>O248*H248</f>
        <v>0</v>
      </c>
      <c r="Q248" s="197">
        <v>0</v>
      </c>
      <c r="R248" s="197">
        <f>Q248*H248</f>
        <v>0</v>
      </c>
      <c r="S248" s="197">
        <v>0</v>
      </c>
      <c r="T248" s="198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99" t="s">
        <v>158</v>
      </c>
      <c r="AT248" s="199" t="s">
        <v>155</v>
      </c>
      <c r="AU248" s="199" t="s">
        <v>83</v>
      </c>
      <c r="AY248" s="16" t="s">
        <v>148</v>
      </c>
      <c r="BE248" s="200">
        <f>IF(N248="základná",J248,0)</f>
        <v>0</v>
      </c>
      <c r="BF248" s="200">
        <f>IF(N248="znížená",J248,0)</f>
        <v>0</v>
      </c>
      <c r="BG248" s="200">
        <f>IF(N248="zákl. prenesená",J248,0)</f>
        <v>0</v>
      </c>
      <c r="BH248" s="200">
        <f>IF(N248="zníž. prenesená",J248,0)</f>
        <v>0</v>
      </c>
      <c r="BI248" s="200">
        <f>IF(N248="nulová",J248,0)</f>
        <v>0</v>
      </c>
      <c r="BJ248" s="16" t="s">
        <v>89</v>
      </c>
      <c r="BK248" s="200">
        <f>ROUND(I248*H248,2)</f>
        <v>0</v>
      </c>
      <c r="BL248" s="16" t="s">
        <v>154</v>
      </c>
      <c r="BM248" s="199" t="s">
        <v>764</v>
      </c>
    </row>
    <row r="249" s="12" customFormat="1" ht="25.92" customHeight="1">
      <c r="A249" s="12"/>
      <c r="B249" s="173"/>
      <c r="C249" s="12"/>
      <c r="D249" s="174" t="s">
        <v>75</v>
      </c>
      <c r="E249" s="175" t="s">
        <v>2221</v>
      </c>
      <c r="F249" s="175" t="s">
        <v>2222</v>
      </c>
      <c r="G249" s="12"/>
      <c r="H249" s="12"/>
      <c r="I249" s="176"/>
      <c r="J249" s="177">
        <f>BK249</f>
        <v>0</v>
      </c>
      <c r="K249" s="12"/>
      <c r="L249" s="173"/>
      <c r="M249" s="178"/>
      <c r="N249" s="179"/>
      <c r="O249" s="179"/>
      <c r="P249" s="180">
        <f>SUM(P250:P304)</f>
        <v>0</v>
      </c>
      <c r="Q249" s="179"/>
      <c r="R249" s="180">
        <f>SUM(R250:R304)</f>
        <v>0</v>
      </c>
      <c r="S249" s="179"/>
      <c r="T249" s="181">
        <f>SUM(T250:T304)</f>
        <v>0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174" t="s">
        <v>83</v>
      </c>
      <c r="AT249" s="182" t="s">
        <v>75</v>
      </c>
      <c r="AU249" s="182" t="s">
        <v>76</v>
      </c>
      <c r="AY249" s="174" t="s">
        <v>148</v>
      </c>
      <c r="BK249" s="183">
        <f>SUM(BK250:BK304)</f>
        <v>0</v>
      </c>
    </row>
    <row r="250" s="2" customFormat="1" ht="16.5" customHeight="1">
      <c r="A250" s="35"/>
      <c r="B250" s="186"/>
      <c r="C250" s="187" t="s">
        <v>772</v>
      </c>
      <c r="D250" s="187" t="s">
        <v>150</v>
      </c>
      <c r="E250" s="188" t="s">
        <v>2223</v>
      </c>
      <c r="F250" s="189" t="s">
        <v>2224</v>
      </c>
      <c r="G250" s="190" t="s">
        <v>153</v>
      </c>
      <c r="H250" s="191">
        <v>1</v>
      </c>
      <c r="I250" s="192"/>
      <c r="J250" s="193">
        <f>ROUND(I250*H250,2)</f>
        <v>0</v>
      </c>
      <c r="K250" s="194"/>
      <c r="L250" s="36"/>
      <c r="M250" s="195" t="s">
        <v>1</v>
      </c>
      <c r="N250" s="196" t="s">
        <v>42</v>
      </c>
      <c r="O250" s="79"/>
      <c r="P250" s="197">
        <f>O250*H250</f>
        <v>0</v>
      </c>
      <c r="Q250" s="197">
        <v>0</v>
      </c>
      <c r="R250" s="197">
        <f>Q250*H250</f>
        <v>0</v>
      </c>
      <c r="S250" s="197">
        <v>0</v>
      </c>
      <c r="T250" s="198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99" t="s">
        <v>154</v>
      </c>
      <c r="AT250" s="199" t="s">
        <v>150</v>
      </c>
      <c r="AU250" s="199" t="s">
        <v>83</v>
      </c>
      <c r="AY250" s="16" t="s">
        <v>148</v>
      </c>
      <c r="BE250" s="200">
        <f>IF(N250="základná",J250,0)</f>
        <v>0</v>
      </c>
      <c r="BF250" s="200">
        <f>IF(N250="znížená",J250,0)</f>
        <v>0</v>
      </c>
      <c r="BG250" s="200">
        <f>IF(N250="zákl. prenesená",J250,0)</f>
        <v>0</v>
      </c>
      <c r="BH250" s="200">
        <f>IF(N250="zníž. prenesená",J250,0)</f>
        <v>0</v>
      </c>
      <c r="BI250" s="200">
        <f>IF(N250="nulová",J250,0)</f>
        <v>0</v>
      </c>
      <c r="BJ250" s="16" t="s">
        <v>89</v>
      </c>
      <c r="BK250" s="200">
        <f>ROUND(I250*H250,2)</f>
        <v>0</v>
      </c>
      <c r="BL250" s="16" t="s">
        <v>154</v>
      </c>
      <c r="BM250" s="199" t="s">
        <v>961</v>
      </c>
    </row>
    <row r="251" s="2" customFormat="1" ht="21.75" customHeight="1">
      <c r="A251" s="35"/>
      <c r="B251" s="186"/>
      <c r="C251" s="201" t="s">
        <v>365</v>
      </c>
      <c r="D251" s="201" t="s">
        <v>155</v>
      </c>
      <c r="E251" s="202" t="s">
        <v>2225</v>
      </c>
      <c r="F251" s="203" t="s">
        <v>2226</v>
      </c>
      <c r="G251" s="204" t="s">
        <v>153</v>
      </c>
      <c r="H251" s="205">
        <v>1</v>
      </c>
      <c r="I251" s="206"/>
      <c r="J251" s="207">
        <f>ROUND(I251*H251,2)</f>
        <v>0</v>
      </c>
      <c r="K251" s="208"/>
      <c r="L251" s="209"/>
      <c r="M251" s="210" t="s">
        <v>1</v>
      </c>
      <c r="N251" s="211" t="s">
        <v>42</v>
      </c>
      <c r="O251" s="79"/>
      <c r="P251" s="197">
        <f>O251*H251</f>
        <v>0</v>
      </c>
      <c r="Q251" s="197">
        <v>0</v>
      </c>
      <c r="R251" s="197">
        <f>Q251*H251</f>
        <v>0</v>
      </c>
      <c r="S251" s="197">
        <v>0</v>
      </c>
      <c r="T251" s="198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99" t="s">
        <v>158</v>
      </c>
      <c r="AT251" s="199" t="s">
        <v>155</v>
      </c>
      <c r="AU251" s="199" t="s">
        <v>83</v>
      </c>
      <c r="AY251" s="16" t="s">
        <v>148</v>
      </c>
      <c r="BE251" s="200">
        <f>IF(N251="základná",J251,0)</f>
        <v>0</v>
      </c>
      <c r="BF251" s="200">
        <f>IF(N251="znížená",J251,0)</f>
        <v>0</v>
      </c>
      <c r="BG251" s="200">
        <f>IF(N251="zákl. prenesená",J251,0)</f>
        <v>0</v>
      </c>
      <c r="BH251" s="200">
        <f>IF(N251="zníž. prenesená",J251,0)</f>
        <v>0</v>
      </c>
      <c r="BI251" s="200">
        <f>IF(N251="nulová",J251,0)</f>
        <v>0</v>
      </c>
      <c r="BJ251" s="16" t="s">
        <v>89</v>
      </c>
      <c r="BK251" s="200">
        <f>ROUND(I251*H251,2)</f>
        <v>0</v>
      </c>
      <c r="BL251" s="16" t="s">
        <v>154</v>
      </c>
      <c r="BM251" s="199" t="s">
        <v>771</v>
      </c>
    </row>
    <row r="252" s="2" customFormat="1" ht="37.8" customHeight="1">
      <c r="A252" s="35"/>
      <c r="B252" s="186"/>
      <c r="C252" s="201" t="s">
        <v>779</v>
      </c>
      <c r="D252" s="201" t="s">
        <v>155</v>
      </c>
      <c r="E252" s="202" t="s">
        <v>2227</v>
      </c>
      <c r="F252" s="203" t="s">
        <v>2228</v>
      </c>
      <c r="G252" s="204" t="s">
        <v>1</v>
      </c>
      <c r="H252" s="205">
        <v>0</v>
      </c>
      <c r="I252" s="206"/>
      <c r="J252" s="207">
        <f>ROUND(I252*H252,2)</f>
        <v>0</v>
      </c>
      <c r="K252" s="208"/>
      <c r="L252" s="209"/>
      <c r="M252" s="210" t="s">
        <v>1</v>
      </c>
      <c r="N252" s="211" t="s">
        <v>42</v>
      </c>
      <c r="O252" s="79"/>
      <c r="P252" s="197">
        <f>O252*H252</f>
        <v>0</v>
      </c>
      <c r="Q252" s="197">
        <v>0</v>
      </c>
      <c r="R252" s="197">
        <f>Q252*H252</f>
        <v>0</v>
      </c>
      <c r="S252" s="197">
        <v>0</v>
      </c>
      <c r="T252" s="198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99" t="s">
        <v>158</v>
      </c>
      <c r="AT252" s="199" t="s">
        <v>155</v>
      </c>
      <c r="AU252" s="199" t="s">
        <v>83</v>
      </c>
      <c r="AY252" s="16" t="s">
        <v>148</v>
      </c>
      <c r="BE252" s="200">
        <f>IF(N252="základná",J252,0)</f>
        <v>0</v>
      </c>
      <c r="BF252" s="200">
        <f>IF(N252="znížená",J252,0)</f>
        <v>0</v>
      </c>
      <c r="BG252" s="200">
        <f>IF(N252="zákl. prenesená",J252,0)</f>
        <v>0</v>
      </c>
      <c r="BH252" s="200">
        <f>IF(N252="zníž. prenesená",J252,0)</f>
        <v>0</v>
      </c>
      <c r="BI252" s="200">
        <f>IF(N252="nulová",J252,0)</f>
        <v>0</v>
      </c>
      <c r="BJ252" s="16" t="s">
        <v>89</v>
      </c>
      <c r="BK252" s="200">
        <f>ROUND(I252*H252,2)</f>
        <v>0</v>
      </c>
      <c r="BL252" s="16" t="s">
        <v>154</v>
      </c>
      <c r="BM252" s="199" t="s">
        <v>775</v>
      </c>
    </row>
    <row r="253" s="2" customFormat="1" ht="24.15" customHeight="1">
      <c r="A253" s="35"/>
      <c r="B253" s="186"/>
      <c r="C253" s="201" t="s">
        <v>368</v>
      </c>
      <c r="D253" s="201" t="s">
        <v>155</v>
      </c>
      <c r="E253" s="202" t="s">
        <v>2229</v>
      </c>
      <c r="F253" s="203" t="s">
        <v>2230</v>
      </c>
      <c r="G253" s="204" t="s">
        <v>1</v>
      </c>
      <c r="H253" s="205">
        <v>0</v>
      </c>
      <c r="I253" s="206"/>
      <c r="J253" s="207">
        <f>ROUND(I253*H253,2)</f>
        <v>0</v>
      </c>
      <c r="K253" s="208"/>
      <c r="L253" s="209"/>
      <c r="M253" s="210" t="s">
        <v>1</v>
      </c>
      <c r="N253" s="211" t="s">
        <v>42</v>
      </c>
      <c r="O253" s="79"/>
      <c r="P253" s="197">
        <f>O253*H253</f>
        <v>0</v>
      </c>
      <c r="Q253" s="197">
        <v>0</v>
      </c>
      <c r="R253" s="197">
        <f>Q253*H253</f>
        <v>0</v>
      </c>
      <c r="S253" s="197">
        <v>0</v>
      </c>
      <c r="T253" s="198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99" t="s">
        <v>158</v>
      </c>
      <c r="AT253" s="199" t="s">
        <v>155</v>
      </c>
      <c r="AU253" s="199" t="s">
        <v>83</v>
      </c>
      <c r="AY253" s="16" t="s">
        <v>148</v>
      </c>
      <c r="BE253" s="200">
        <f>IF(N253="základná",J253,0)</f>
        <v>0</v>
      </c>
      <c r="BF253" s="200">
        <f>IF(N253="znížená",J253,0)</f>
        <v>0</v>
      </c>
      <c r="BG253" s="200">
        <f>IF(N253="zákl. prenesená",J253,0)</f>
        <v>0</v>
      </c>
      <c r="BH253" s="200">
        <f>IF(N253="zníž. prenesená",J253,0)</f>
        <v>0</v>
      </c>
      <c r="BI253" s="200">
        <f>IF(N253="nulová",J253,0)</f>
        <v>0</v>
      </c>
      <c r="BJ253" s="16" t="s">
        <v>89</v>
      </c>
      <c r="BK253" s="200">
        <f>ROUND(I253*H253,2)</f>
        <v>0</v>
      </c>
      <c r="BL253" s="16" t="s">
        <v>154</v>
      </c>
      <c r="BM253" s="199" t="s">
        <v>778</v>
      </c>
    </row>
    <row r="254" s="2" customFormat="1" ht="33" customHeight="1">
      <c r="A254" s="35"/>
      <c r="B254" s="186"/>
      <c r="C254" s="201" t="s">
        <v>788</v>
      </c>
      <c r="D254" s="201" t="s">
        <v>155</v>
      </c>
      <c r="E254" s="202" t="s">
        <v>2231</v>
      </c>
      <c r="F254" s="203" t="s">
        <v>2232</v>
      </c>
      <c r="G254" s="204" t="s">
        <v>1</v>
      </c>
      <c r="H254" s="205">
        <v>0</v>
      </c>
      <c r="I254" s="206"/>
      <c r="J254" s="207">
        <f>ROUND(I254*H254,2)</f>
        <v>0</v>
      </c>
      <c r="K254" s="208"/>
      <c r="L254" s="209"/>
      <c r="M254" s="210" t="s">
        <v>1</v>
      </c>
      <c r="N254" s="211" t="s">
        <v>42</v>
      </c>
      <c r="O254" s="79"/>
      <c r="P254" s="197">
        <f>O254*H254</f>
        <v>0</v>
      </c>
      <c r="Q254" s="197">
        <v>0</v>
      </c>
      <c r="R254" s="197">
        <f>Q254*H254</f>
        <v>0</v>
      </c>
      <c r="S254" s="197">
        <v>0</v>
      </c>
      <c r="T254" s="198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99" t="s">
        <v>158</v>
      </c>
      <c r="AT254" s="199" t="s">
        <v>155</v>
      </c>
      <c r="AU254" s="199" t="s">
        <v>83</v>
      </c>
      <c r="AY254" s="16" t="s">
        <v>148</v>
      </c>
      <c r="BE254" s="200">
        <f>IF(N254="základná",J254,0)</f>
        <v>0</v>
      </c>
      <c r="BF254" s="200">
        <f>IF(N254="znížená",J254,0)</f>
        <v>0</v>
      </c>
      <c r="BG254" s="200">
        <f>IF(N254="zákl. prenesená",J254,0)</f>
        <v>0</v>
      </c>
      <c r="BH254" s="200">
        <f>IF(N254="zníž. prenesená",J254,0)</f>
        <v>0</v>
      </c>
      <c r="BI254" s="200">
        <f>IF(N254="nulová",J254,0)</f>
        <v>0</v>
      </c>
      <c r="BJ254" s="16" t="s">
        <v>89</v>
      </c>
      <c r="BK254" s="200">
        <f>ROUND(I254*H254,2)</f>
        <v>0</v>
      </c>
      <c r="BL254" s="16" t="s">
        <v>154</v>
      </c>
      <c r="BM254" s="199" t="s">
        <v>782</v>
      </c>
    </row>
    <row r="255" s="2" customFormat="1" ht="37.8" customHeight="1">
      <c r="A255" s="35"/>
      <c r="B255" s="186"/>
      <c r="C255" s="201" t="s">
        <v>372</v>
      </c>
      <c r="D255" s="201" t="s">
        <v>155</v>
      </c>
      <c r="E255" s="202" t="s">
        <v>2233</v>
      </c>
      <c r="F255" s="203" t="s">
        <v>2234</v>
      </c>
      <c r="G255" s="204" t="s">
        <v>1</v>
      </c>
      <c r="H255" s="205">
        <v>0</v>
      </c>
      <c r="I255" s="206"/>
      <c r="J255" s="207">
        <f>ROUND(I255*H255,2)</f>
        <v>0</v>
      </c>
      <c r="K255" s="208"/>
      <c r="L255" s="209"/>
      <c r="M255" s="210" t="s">
        <v>1</v>
      </c>
      <c r="N255" s="211" t="s">
        <v>42</v>
      </c>
      <c r="O255" s="79"/>
      <c r="P255" s="197">
        <f>O255*H255</f>
        <v>0</v>
      </c>
      <c r="Q255" s="197">
        <v>0</v>
      </c>
      <c r="R255" s="197">
        <f>Q255*H255</f>
        <v>0</v>
      </c>
      <c r="S255" s="197">
        <v>0</v>
      </c>
      <c r="T255" s="198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99" t="s">
        <v>158</v>
      </c>
      <c r="AT255" s="199" t="s">
        <v>155</v>
      </c>
      <c r="AU255" s="199" t="s">
        <v>83</v>
      </c>
      <c r="AY255" s="16" t="s">
        <v>148</v>
      </c>
      <c r="BE255" s="200">
        <f>IF(N255="základná",J255,0)</f>
        <v>0</v>
      </c>
      <c r="BF255" s="200">
        <f>IF(N255="znížená",J255,0)</f>
        <v>0</v>
      </c>
      <c r="BG255" s="200">
        <f>IF(N255="zákl. prenesená",J255,0)</f>
        <v>0</v>
      </c>
      <c r="BH255" s="200">
        <f>IF(N255="zníž. prenesená",J255,0)</f>
        <v>0</v>
      </c>
      <c r="BI255" s="200">
        <f>IF(N255="nulová",J255,0)</f>
        <v>0</v>
      </c>
      <c r="BJ255" s="16" t="s">
        <v>89</v>
      </c>
      <c r="BK255" s="200">
        <f>ROUND(I255*H255,2)</f>
        <v>0</v>
      </c>
      <c r="BL255" s="16" t="s">
        <v>154</v>
      </c>
      <c r="BM255" s="199" t="s">
        <v>787</v>
      </c>
    </row>
    <row r="256" s="2" customFormat="1" ht="37.8" customHeight="1">
      <c r="A256" s="35"/>
      <c r="B256" s="186"/>
      <c r="C256" s="201" t="s">
        <v>795</v>
      </c>
      <c r="D256" s="201" t="s">
        <v>155</v>
      </c>
      <c r="E256" s="202" t="s">
        <v>2235</v>
      </c>
      <c r="F256" s="203" t="s">
        <v>2236</v>
      </c>
      <c r="G256" s="204" t="s">
        <v>1</v>
      </c>
      <c r="H256" s="205">
        <v>0</v>
      </c>
      <c r="I256" s="206"/>
      <c r="J256" s="207">
        <f>ROUND(I256*H256,2)</f>
        <v>0</v>
      </c>
      <c r="K256" s="208"/>
      <c r="L256" s="209"/>
      <c r="M256" s="210" t="s">
        <v>1</v>
      </c>
      <c r="N256" s="211" t="s">
        <v>42</v>
      </c>
      <c r="O256" s="79"/>
      <c r="P256" s="197">
        <f>O256*H256</f>
        <v>0</v>
      </c>
      <c r="Q256" s="197">
        <v>0</v>
      </c>
      <c r="R256" s="197">
        <f>Q256*H256</f>
        <v>0</v>
      </c>
      <c r="S256" s="197">
        <v>0</v>
      </c>
      <c r="T256" s="198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99" t="s">
        <v>158</v>
      </c>
      <c r="AT256" s="199" t="s">
        <v>155</v>
      </c>
      <c r="AU256" s="199" t="s">
        <v>83</v>
      </c>
      <c r="AY256" s="16" t="s">
        <v>148</v>
      </c>
      <c r="BE256" s="200">
        <f>IF(N256="základná",J256,0)</f>
        <v>0</v>
      </c>
      <c r="BF256" s="200">
        <f>IF(N256="znížená",J256,0)</f>
        <v>0</v>
      </c>
      <c r="BG256" s="200">
        <f>IF(N256="zákl. prenesená",J256,0)</f>
        <v>0</v>
      </c>
      <c r="BH256" s="200">
        <f>IF(N256="zníž. prenesená",J256,0)</f>
        <v>0</v>
      </c>
      <c r="BI256" s="200">
        <f>IF(N256="nulová",J256,0)</f>
        <v>0</v>
      </c>
      <c r="BJ256" s="16" t="s">
        <v>89</v>
      </c>
      <c r="BK256" s="200">
        <f>ROUND(I256*H256,2)</f>
        <v>0</v>
      </c>
      <c r="BL256" s="16" t="s">
        <v>154</v>
      </c>
      <c r="BM256" s="199" t="s">
        <v>791</v>
      </c>
    </row>
    <row r="257" s="2" customFormat="1" ht="33" customHeight="1">
      <c r="A257" s="35"/>
      <c r="B257" s="186"/>
      <c r="C257" s="201" t="s">
        <v>375</v>
      </c>
      <c r="D257" s="201" t="s">
        <v>155</v>
      </c>
      <c r="E257" s="202" t="s">
        <v>2237</v>
      </c>
      <c r="F257" s="203" t="s">
        <v>2238</v>
      </c>
      <c r="G257" s="204" t="s">
        <v>1</v>
      </c>
      <c r="H257" s="205">
        <v>0</v>
      </c>
      <c r="I257" s="206"/>
      <c r="J257" s="207">
        <f>ROUND(I257*H257,2)</f>
        <v>0</v>
      </c>
      <c r="K257" s="208"/>
      <c r="L257" s="209"/>
      <c r="M257" s="210" t="s">
        <v>1</v>
      </c>
      <c r="N257" s="211" t="s">
        <v>42</v>
      </c>
      <c r="O257" s="79"/>
      <c r="P257" s="197">
        <f>O257*H257</f>
        <v>0</v>
      </c>
      <c r="Q257" s="197">
        <v>0</v>
      </c>
      <c r="R257" s="197">
        <f>Q257*H257</f>
        <v>0</v>
      </c>
      <c r="S257" s="197">
        <v>0</v>
      </c>
      <c r="T257" s="198">
        <f>S257*H257</f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99" t="s">
        <v>158</v>
      </c>
      <c r="AT257" s="199" t="s">
        <v>155</v>
      </c>
      <c r="AU257" s="199" t="s">
        <v>83</v>
      </c>
      <c r="AY257" s="16" t="s">
        <v>148</v>
      </c>
      <c r="BE257" s="200">
        <f>IF(N257="základná",J257,0)</f>
        <v>0</v>
      </c>
      <c r="BF257" s="200">
        <f>IF(N257="znížená",J257,0)</f>
        <v>0</v>
      </c>
      <c r="BG257" s="200">
        <f>IF(N257="zákl. prenesená",J257,0)</f>
        <v>0</v>
      </c>
      <c r="BH257" s="200">
        <f>IF(N257="zníž. prenesená",J257,0)</f>
        <v>0</v>
      </c>
      <c r="BI257" s="200">
        <f>IF(N257="nulová",J257,0)</f>
        <v>0</v>
      </c>
      <c r="BJ257" s="16" t="s">
        <v>89</v>
      </c>
      <c r="BK257" s="200">
        <f>ROUND(I257*H257,2)</f>
        <v>0</v>
      </c>
      <c r="BL257" s="16" t="s">
        <v>154</v>
      </c>
      <c r="BM257" s="199" t="s">
        <v>794</v>
      </c>
    </row>
    <row r="258" s="2" customFormat="1" ht="37.8" customHeight="1">
      <c r="A258" s="35"/>
      <c r="B258" s="186"/>
      <c r="C258" s="201" t="s">
        <v>802</v>
      </c>
      <c r="D258" s="201" t="s">
        <v>155</v>
      </c>
      <c r="E258" s="202" t="s">
        <v>2239</v>
      </c>
      <c r="F258" s="203" t="s">
        <v>2240</v>
      </c>
      <c r="G258" s="204" t="s">
        <v>1</v>
      </c>
      <c r="H258" s="205">
        <v>0</v>
      </c>
      <c r="I258" s="206"/>
      <c r="J258" s="207">
        <f>ROUND(I258*H258,2)</f>
        <v>0</v>
      </c>
      <c r="K258" s="208"/>
      <c r="L258" s="209"/>
      <c r="M258" s="210" t="s">
        <v>1</v>
      </c>
      <c r="N258" s="211" t="s">
        <v>42</v>
      </c>
      <c r="O258" s="79"/>
      <c r="P258" s="197">
        <f>O258*H258</f>
        <v>0</v>
      </c>
      <c r="Q258" s="197">
        <v>0</v>
      </c>
      <c r="R258" s="197">
        <f>Q258*H258</f>
        <v>0</v>
      </c>
      <c r="S258" s="197">
        <v>0</v>
      </c>
      <c r="T258" s="198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99" t="s">
        <v>158</v>
      </c>
      <c r="AT258" s="199" t="s">
        <v>155</v>
      </c>
      <c r="AU258" s="199" t="s">
        <v>83</v>
      </c>
      <c r="AY258" s="16" t="s">
        <v>148</v>
      </c>
      <c r="BE258" s="200">
        <f>IF(N258="základná",J258,0)</f>
        <v>0</v>
      </c>
      <c r="BF258" s="200">
        <f>IF(N258="znížená",J258,0)</f>
        <v>0</v>
      </c>
      <c r="BG258" s="200">
        <f>IF(N258="zákl. prenesená",J258,0)</f>
        <v>0</v>
      </c>
      <c r="BH258" s="200">
        <f>IF(N258="zníž. prenesená",J258,0)</f>
        <v>0</v>
      </c>
      <c r="BI258" s="200">
        <f>IF(N258="nulová",J258,0)</f>
        <v>0</v>
      </c>
      <c r="BJ258" s="16" t="s">
        <v>89</v>
      </c>
      <c r="BK258" s="200">
        <f>ROUND(I258*H258,2)</f>
        <v>0</v>
      </c>
      <c r="BL258" s="16" t="s">
        <v>154</v>
      </c>
      <c r="BM258" s="199" t="s">
        <v>798</v>
      </c>
    </row>
    <row r="259" s="2" customFormat="1" ht="37.8" customHeight="1">
      <c r="A259" s="35"/>
      <c r="B259" s="186"/>
      <c r="C259" s="201" t="s">
        <v>379</v>
      </c>
      <c r="D259" s="201" t="s">
        <v>155</v>
      </c>
      <c r="E259" s="202" t="s">
        <v>2241</v>
      </c>
      <c r="F259" s="203" t="s">
        <v>2242</v>
      </c>
      <c r="G259" s="204" t="s">
        <v>1</v>
      </c>
      <c r="H259" s="205">
        <v>0</v>
      </c>
      <c r="I259" s="206"/>
      <c r="J259" s="207">
        <f>ROUND(I259*H259,2)</f>
        <v>0</v>
      </c>
      <c r="K259" s="208"/>
      <c r="L259" s="209"/>
      <c r="M259" s="210" t="s">
        <v>1</v>
      </c>
      <c r="N259" s="211" t="s">
        <v>42</v>
      </c>
      <c r="O259" s="79"/>
      <c r="P259" s="197">
        <f>O259*H259</f>
        <v>0</v>
      </c>
      <c r="Q259" s="197">
        <v>0</v>
      </c>
      <c r="R259" s="197">
        <f>Q259*H259</f>
        <v>0</v>
      </c>
      <c r="S259" s="197">
        <v>0</v>
      </c>
      <c r="T259" s="198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99" t="s">
        <v>158</v>
      </c>
      <c r="AT259" s="199" t="s">
        <v>155</v>
      </c>
      <c r="AU259" s="199" t="s">
        <v>83</v>
      </c>
      <c r="AY259" s="16" t="s">
        <v>148</v>
      </c>
      <c r="BE259" s="200">
        <f>IF(N259="základná",J259,0)</f>
        <v>0</v>
      </c>
      <c r="BF259" s="200">
        <f>IF(N259="znížená",J259,0)</f>
        <v>0</v>
      </c>
      <c r="BG259" s="200">
        <f>IF(N259="zákl. prenesená",J259,0)</f>
        <v>0</v>
      </c>
      <c r="BH259" s="200">
        <f>IF(N259="zníž. prenesená",J259,0)</f>
        <v>0</v>
      </c>
      <c r="BI259" s="200">
        <f>IF(N259="nulová",J259,0)</f>
        <v>0</v>
      </c>
      <c r="BJ259" s="16" t="s">
        <v>89</v>
      </c>
      <c r="BK259" s="200">
        <f>ROUND(I259*H259,2)</f>
        <v>0</v>
      </c>
      <c r="BL259" s="16" t="s">
        <v>154</v>
      </c>
      <c r="BM259" s="199" t="s">
        <v>801</v>
      </c>
    </row>
    <row r="260" s="2" customFormat="1" ht="24.15" customHeight="1">
      <c r="A260" s="35"/>
      <c r="B260" s="186"/>
      <c r="C260" s="201" t="s">
        <v>809</v>
      </c>
      <c r="D260" s="201" t="s">
        <v>155</v>
      </c>
      <c r="E260" s="202" t="s">
        <v>2243</v>
      </c>
      <c r="F260" s="203" t="s">
        <v>2244</v>
      </c>
      <c r="G260" s="204" t="s">
        <v>1</v>
      </c>
      <c r="H260" s="205">
        <v>0</v>
      </c>
      <c r="I260" s="206"/>
      <c r="J260" s="207">
        <f>ROUND(I260*H260,2)</f>
        <v>0</v>
      </c>
      <c r="K260" s="208"/>
      <c r="L260" s="209"/>
      <c r="M260" s="210" t="s">
        <v>1</v>
      </c>
      <c r="N260" s="211" t="s">
        <v>42</v>
      </c>
      <c r="O260" s="79"/>
      <c r="P260" s="197">
        <f>O260*H260</f>
        <v>0</v>
      </c>
      <c r="Q260" s="197">
        <v>0</v>
      </c>
      <c r="R260" s="197">
        <f>Q260*H260</f>
        <v>0</v>
      </c>
      <c r="S260" s="197">
        <v>0</v>
      </c>
      <c r="T260" s="198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99" t="s">
        <v>158</v>
      </c>
      <c r="AT260" s="199" t="s">
        <v>155</v>
      </c>
      <c r="AU260" s="199" t="s">
        <v>83</v>
      </c>
      <c r="AY260" s="16" t="s">
        <v>148</v>
      </c>
      <c r="BE260" s="200">
        <f>IF(N260="základná",J260,0)</f>
        <v>0</v>
      </c>
      <c r="BF260" s="200">
        <f>IF(N260="znížená",J260,0)</f>
        <v>0</v>
      </c>
      <c r="BG260" s="200">
        <f>IF(N260="zákl. prenesená",J260,0)</f>
        <v>0</v>
      </c>
      <c r="BH260" s="200">
        <f>IF(N260="zníž. prenesená",J260,0)</f>
        <v>0</v>
      </c>
      <c r="BI260" s="200">
        <f>IF(N260="nulová",J260,0)</f>
        <v>0</v>
      </c>
      <c r="BJ260" s="16" t="s">
        <v>89</v>
      </c>
      <c r="BK260" s="200">
        <f>ROUND(I260*H260,2)</f>
        <v>0</v>
      </c>
      <c r="BL260" s="16" t="s">
        <v>154</v>
      </c>
      <c r="BM260" s="199" t="s">
        <v>805</v>
      </c>
    </row>
    <row r="261" s="2" customFormat="1" ht="24.15" customHeight="1">
      <c r="A261" s="35"/>
      <c r="B261" s="186"/>
      <c r="C261" s="201" t="s">
        <v>384</v>
      </c>
      <c r="D261" s="201" t="s">
        <v>155</v>
      </c>
      <c r="E261" s="202" t="s">
        <v>2245</v>
      </c>
      <c r="F261" s="203" t="s">
        <v>2246</v>
      </c>
      <c r="G261" s="204" t="s">
        <v>153</v>
      </c>
      <c r="H261" s="205">
        <v>1</v>
      </c>
      <c r="I261" s="206"/>
      <c r="J261" s="207">
        <f>ROUND(I261*H261,2)</f>
        <v>0</v>
      </c>
      <c r="K261" s="208"/>
      <c r="L261" s="209"/>
      <c r="M261" s="210" t="s">
        <v>1</v>
      </c>
      <c r="N261" s="211" t="s">
        <v>42</v>
      </c>
      <c r="O261" s="79"/>
      <c r="P261" s="197">
        <f>O261*H261</f>
        <v>0</v>
      </c>
      <c r="Q261" s="197">
        <v>0</v>
      </c>
      <c r="R261" s="197">
        <f>Q261*H261</f>
        <v>0</v>
      </c>
      <c r="S261" s="197">
        <v>0</v>
      </c>
      <c r="T261" s="198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99" t="s">
        <v>158</v>
      </c>
      <c r="AT261" s="199" t="s">
        <v>155</v>
      </c>
      <c r="AU261" s="199" t="s">
        <v>83</v>
      </c>
      <c r="AY261" s="16" t="s">
        <v>148</v>
      </c>
      <c r="BE261" s="200">
        <f>IF(N261="základná",J261,0)</f>
        <v>0</v>
      </c>
      <c r="BF261" s="200">
        <f>IF(N261="znížená",J261,0)</f>
        <v>0</v>
      </c>
      <c r="BG261" s="200">
        <f>IF(N261="zákl. prenesená",J261,0)</f>
        <v>0</v>
      </c>
      <c r="BH261" s="200">
        <f>IF(N261="zníž. prenesená",J261,0)</f>
        <v>0</v>
      </c>
      <c r="BI261" s="200">
        <f>IF(N261="nulová",J261,0)</f>
        <v>0</v>
      </c>
      <c r="BJ261" s="16" t="s">
        <v>89</v>
      </c>
      <c r="BK261" s="200">
        <f>ROUND(I261*H261,2)</f>
        <v>0</v>
      </c>
      <c r="BL261" s="16" t="s">
        <v>154</v>
      </c>
      <c r="BM261" s="199" t="s">
        <v>808</v>
      </c>
    </row>
    <row r="262" s="2" customFormat="1" ht="24.15" customHeight="1">
      <c r="A262" s="35"/>
      <c r="B262" s="186"/>
      <c r="C262" s="201" t="s">
        <v>818</v>
      </c>
      <c r="D262" s="201" t="s">
        <v>155</v>
      </c>
      <c r="E262" s="202" t="s">
        <v>2247</v>
      </c>
      <c r="F262" s="203" t="s">
        <v>2248</v>
      </c>
      <c r="G262" s="204" t="s">
        <v>153</v>
      </c>
      <c r="H262" s="205">
        <v>1</v>
      </c>
      <c r="I262" s="206"/>
      <c r="J262" s="207">
        <f>ROUND(I262*H262,2)</f>
        <v>0</v>
      </c>
      <c r="K262" s="208"/>
      <c r="L262" s="209"/>
      <c r="M262" s="210" t="s">
        <v>1</v>
      </c>
      <c r="N262" s="211" t="s">
        <v>42</v>
      </c>
      <c r="O262" s="79"/>
      <c r="P262" s="197">
        <f>O262*H262</f>
        <v>0</v>
      </c>
      <c r="Q262" s="197">
        <v>0</v>
      </c>
      <c r="R262" s="197">
        <f>Q262*H262</f>
        <v>0</v>
      </c>
      <c r="S262" s="197">
        <v>0</v>
      </c>
      <c r="T262" s="198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99" t="s">
        <v>158</v>
      </c>
      <c r="AT262" s="199" t="s">
        <v>155</v>
      </c>
      <c r="AU262" s="199" t="s">
        <v>83</v>
      </c>
      <c r="AY262" s="16" t="s">
        <v>148</v>
      </c>
      <c r="BE262" s="200">
        <f>IF(N262="základná",J262,0)</f>
        <v>0</v>
      </c>
      <c r="BF262" s="200">
        <f>IF(N262="znížená",J262,0)</f>
        <v>0</v>
      </c>
      <c r="BG262" s="200">
        <f>IF(N262="zákl. prenesená",J262,0)</f>
        <v>0</v>
      </c>
      <c r="BH262" s="200">
        <f>IF(N262="zníž. prenesená",J262,0)</f>
        <v>0</v>
      </c>
      <c r="BI262" s="200">
        <f>IF(N262="nulová",J262,0)</f>
        <v>0</v>
      </c>
      <c r="BJ262" s="16" t="s">
        <v>89</v>
      </c>
      <c r="BK262" s="200">
        <f>ROUND(I262*H262,2)</f>
        <v>0</v>
      </c>
      <c r="BL262" s="16" t="s">
        <v>154</v>
      </c>
      <c r="BM262" s="199" t="s">
        <v>812</v>
      </c>
    </row>
    <row r="263" s="2" customFormat="1" ht="24.15" customHeight="1">
      <c r="A263" s="35"/>
      <c r="B263" s="186"/>
      <c r="C263" s="201" t="s">
        <v>388</v>
      </c>
      <c r="D263" s="201" t="s">
        <v>155</v>
      </c>
      <c r="E263" s="202" t="s">
        <v>2249</v>
      </c>
      <c r="F263" s="203" t="s">
        <v>2250</v>
      </c>
      <c r="G263" s="204" t="s">
        <v>153</v>
      </c>
      <c r="H263" s="205">
        <v>1</v>
      </c>
      <c r="I263" s="206"/>
      <c r="J263" s="207">
        <f>ROUND(I263*H263,2)</f>
        <v>0</v>
      </c>
      <c r="K263" s="208"/>
      <c r="L263" s="209"/>
      <c r="M263" s="210" t="s">
        <v>1</v>
      </c>
      <c r="N263" s="211" t="s">
        <v>42</v>
      </c>
      <c r="O263" s="79"/>
      <c r="P263" s="197">
        <f>O263*H263</f>
        <v>0</v>
      </c>
      <c r="Q263" s="197">
        <v>0</v>
      </c>
      <c r="R263" s="197">
        <f>Q263*H263</f>
        <v>0</v>
      </c>
      <c r="S263" s="197">
        <v>0</v>
      </c>
      <c r="T263" s="198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99" t="s">
        <v>158</v>
      </c>
      <c r="AT263" s="199" t="s">
        <v>155</v>
      </c>
      <c r="AU263" s="199" t="s">
        <v>83</v>
      </c>
      <c r="AY263" s="16" t="s">
        <v>148</v>
      </c>
      <c r="BE263" s="200">
        <f>IF(N263="základná",J263,0)</f>
        <v>0</v>
      </c>
      <c r="BF263" s="200">
        <f>IF(N263="znížená",J263,0)</f>
        <v>0</v>
      </c>
      <c r="BG263" s="200">
        <f>IF(N263="zákl. prenesená",J263,0)</f>
        <v>0</v>
      </c>
      <c r="BH263" s="200">
        <f>IF(N263="zníž. prenesená",J263,0)</f>
        <v>0</v>
      </c>
      <c r="BI263" s="200">
        <f>IF(N263="nulová",J263,0)</f>
        <v>0</v>
      </c>
      <c r="BJ263" s="16" t="s">
        <v>89</v>
      </c>
      <c r="BK263" s="200">
        <f>ROUND(I263*H263,2)</f>
        <v>0</v>
      </c>
      <c r="BL263" s="16" t="s">
        <v>154</v>
      </c>
      <c r="BM263" s="199" t="s">
        <v>817</v>
      </c>
    </row>
    <row r="264" s="2" customFormat="1" ht="16.5" customHeight="1">
      <c r="A264" s="35"/>
      <c r="B264" s="186"/>
      <c r="C264" s="201" t="s">
        <v>825</v>
      </c>
      <c r="D264" s="201" t="s">
        <v>155</v>
      </c>
      <c r="E264" s="202" t="s">
        <v>2251</v>
      </c>
      <c r="F264" s="203" t="s">
        <v>2252</v>
      </c>
      <c r="G264" s="204" t="s">
        <v>153</v>
      </c>
      <c r="H264" s="205">
        <v>2</v>
      </c>
      <c r="I264" s="206"/>
      <c r="J264" s="207">
        <f>ROUND(I264*H264,2)</f>
        <v>0</v>
      </c>
      <c r="K264" s="208"/>
      <c r="L264" s="209"/>
      <c r="M264" s="210" t="s">
        <v>1</v>
      </c>
      <c r="N264" s="211" t="s">
        <v>42</v>
      </c>
      <c r="O264" s="79"/>
      <c r="P264" s="197">
        <f>O264*H264</f>
        <v>0</v>
      </c>
      <c r="Q264" s="197">
        <v>0</v>
      </c>
      <c r="R264" s="197">
        <f>Q264*H264</f>
        <v>0</v>
      </c>
      <c r="S264" s="197">
        <v>0</v>
      </c>
      <c r="T264" s="198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99" t="s">
        <v>158</v>
      </c>
      <c r="AT264" s="199" t="s">
        <v>155</v>
      </c>
      <c r="AU264" s="199" t="s">
        <v>83</v>
      </c>
      <c r="AY264" s="16" t="s">
        <v>148</v>
      </c>
      <c r="BE264" s="200">
        <f>IF(N264="základná",J264,0)</f>
        <v>0</v>
      </c>
      <c r="BF264" s="200">
        <f>IF(N264="znížená",J264,0)</f>
        <v>0</v>
      </c>
      <c r="BG264" s="200">
        <f>IF(N264="zákl. prenesená",J264,0)</f>
        <v>0</v>
      </c>
      <c r="BH264" s="200">
        <f>IF(N264="zníž. prenesená",J264,0)</f>
        <v>0</v>
      </c>
      <c r="BI264" s="200">
        <f>IF(N264="nulová",J264,0)</f>
        <v>0</v>
      </c>
      <c r="BJ264" s="16" t="s">
        <v>89</v>
      </c>
      <c r="BK264" s="200">
        <f>ROUND(I264*H264,2)</f>
        <v>0</v>
      </c>
      <c r="BL264" s="16" t="s">
        <v>154</v>
      </c>
      <c r="BM264" s="199" t="s">
        <v>821</v>
      </c>
    </row>
    <row r="265" s="2" customFormat="1" ht="16.5" customHeight="1">
      <c r="A265" s="35"/>
      <c r="B265" s="186"/>
      <c r="C265" s="201" t="s">
        <v>391</v>
      </c>
      <c r="D265" s="201" t="s">
        <v>155</v>
      </c>
      <c r="E265" s="202" t="s">
        <v>2253</v>
      </c>
      <c r="F265" s="203" t="s">
        <v>2254</v>
      </c>
      <c r="G265" s="204" t="s">
        <v>153</v>
      </c>
      <c r="H265" s="205">
        <v>1</v>
      </c>
      <c r="I265" s="206"/>
      <c r="J265" s="207">
        <f>ROUND(I265*H265,2)</f>
        <v>0</v>
      </c>
      <c r="K265" s="208"/>
      <c r="L265" s="209"/>
      <c r="M265" s="210" t="s">
        <v>1</v>
      </c>
      <c r="N265" s="211" t="s">
        <v>42</v>
      </c>
      <c r="O265" s="79"/>
      <c r="P265" s="197">
        <f>O265*H265</f>
        <v>0</v>
      </c>
      <c r="Q265" s="197">
        <v>0</v>
      </c>
      <c r="R265" s="197">
        <f>Q265*H265</f>
        <v>0</v>
      </c>
      <c r="S265" s="197">
        <v>0</v>
      </c>
      <c r="T265" s="198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99" t="s">
        <v>158</v>
      </c>
      <c r="AT265" s="199" t="s">
        <v>155</v>
      </c>
      <c r="AU265" s="199" t="s">
        <v>83</v>
      </c>
      <c r="AY265" s="16" t="s">
        <v>148</v>
      </c>
      <c r="BE265" s="200">
        <f>IF(N265="základná",J265,0)</f>
        <v>0</v>
      </c>
      <c r="BF265" s="200">
        <f>IF(N265="znížená",J265,0)</f>
        <v>0</v>
      </c>
      <c r="BG265" s="200">
        <f>IF(N265="zákl. prenesená",J265,0)</f>
        <v>0</v>
      </c>
      <c r="BH265" s="200">
        <f>IF(N265="zníž. prenesená",J265,0)</f>
        <v>0</v>
      </c>
      <c r="BI265" s="200">
        <f>IF(N265="nulová",J265,0)</f>
        <v>0</v>
      </c>
      <c r="BJ265" s="16" t="s">
        <v>89</v>
      </c>
      <c r="BK265" s="200">
        <f>ROUND(I265*H265,2)</f>
        <v>0</v>
      </c>
      <c r="BL265" s="16" t="s">
        <v>154</v>
      </c>
      <c r="BM265" s="199" t="s">
        <v>824</v>
      </c>
    </row>
    <row r="266" s="2" customFormat="1" ht="24.15" customHeight="1">
      <c r="A266" s="35"/>
      <c r="B266" s="186"/>
      <c r="C266" s="201" t="s">
        <v>832</v>
      </c>
      <c r="D266" s="201" t="s">
        <v>155</v>
      </c>
      <c r="E266" s="202" t="s">
        <v>2255</v>
      </c>
      <c r="F266" s="203" t="s">
        <v>2256</v>
      </c>
      <c r="G266" s="204" t="s">
        <v>153</v>
      </c>
      <c r="H266" s="205">
        <v>1</v>
      </c>
      <c r="I266" s="206"/>
      <c r="J266" s="207">
        <f>ROUND(I266*H266,2)</f>
        <v>0</v>
      </c>
      <c r="K266" s="208"/>
      <c r="L266" s="209"/>
      <c r="M266" s="210" t="s">
        <v>1</v>
      </c>
      <c r="N266" s="211" t="s">
        <v>42</v>
      </c>
      <c r="O266" s="79"/>
      <c r="P266" s="197">
        <f>O266*H266</f>
        <v>0</v>
      </c>
      <c r="Q266" s="197">
        <v>0</v>
      </c>
      <c r="R266" s="197">
        <f>Q266*H266</f>
        <v>0</v>
      </c>
      <c r="S266" s="197">
        <v>0</v>
      </c>
      <c r="T266" s="198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99" t="s">
        <v>158</v>
      </c>
      <c r="AT266" s="199" t="s">
        <v>155</v>
      </c>
      <c r="AU266" s="199" t="s">
        <v>83</v>
      </c>
      <c r="AY266" s="16" t="s">
        <v>148</v>
      </c>
      <c r="BE266" s="200">
        <f>IF(N266="základná",J266,0)</f>
        <v>0</v>
      </c>
      <c r="BF266" s="200">
        <f>IF(N266="znížená",J266,0)</f>
        <v>0</v>
      </c>
      <c r="BG266" s="200">
        <f>IF(N266="zákl. prenesená",J266,0)</f>
        <v>0</v>
      </c>
      <c r="BH266" s="200">
        <f>IF(N266="zníž. prenesená",J266,0)</f>
        <v>0</v>
      </c>
      <c r="BI266" s="200">
        <f>IF(N266="nulová",J266,0)</f>
        <v>0</v>
      </c>
      <c r="BJ266" s="16" t="s">
        <v>89</v>
      </c>
      <c r="BK266" s="200">
        <f>ROUND(I266*H266,2)</f>
        <v>0</v>
      </c>
      <c r="BL266" s="16" t="s">
        <v>154</v>
      </c>
      <c r="BM266" s="199" t="s">
        <v>828</v>
      </c>
    </row>
    <row r="267" s="2" customFormat="1" ht="37.8" customHeight="1">
      <c r="A267" s="35"/>
      <c r="B267" s="186"/>
      <c r="C267" s="201" t="s">
        <v>395</v>
      </c>
      <c r="D267" s="201" t="s">
        <v>155</v>
      </c>
      <c r="E267" s="202" t="s">
        <v>2257</v>
      </c>
      <c r="F267" s="203" t="s">
        <v>2258</v>
      </c>
      <c r="G267" s="204" t="s">
        <v>1</v>
      </c>
      <c r="H267" s="205">
        <v>0</v>
      </c>
      <c r="I267" s="206"/>
      <c r="J267" s="207">
        <f>ROUND(I267*H267,2)</f>
        <v>0</v>
      </c>
      <c r="K267" s="208"/>
      <c r="L267" s="209"/>
      <c r="M267" s="210" t="s">
        <v>1</v>
      </c>
      <c r="N267" s="211" t="s">
        <v>42</v>
      </c>
      <c r="O267" s="79"/>
      <c r="P267" s="197">
        <f>O267*H267</f>
        <v>0</v>
      </c>
      <c r="Q267" s="197">
        <v>0</v>
      </c>
      <c r="R267" s="197">
        <f>Q267*H267</f>
        <v>0</v>
      </c>
      <c r="S267" s="197">
        <v>0</v>
      </c>
      <c r="T267" s="198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99" t="s">
        <v>158</v>
      </c>
      <c r="AT267" s="199" t="s">
        <v>155</v>
      </c>
      <c r="AU267" s="199" t="s">
        <v>83</v>
      </c>
      <c r="AY267" s="16" t="s">
        <v>148</v>
      </c>
      <c r="BE267" s="200">
        <f>IF(N267="základná",J267,0)</f>
        <v>0</v>
      </c>
      <c r="BF267" s="200">
        <f>IF(N267="znížená",J267,0)</f>
        <v>0</v>
      </c>
      <c r="BG267" s="200">
        <f>IF(N267="zákl. prenesená",J267,0)</f>
        <v>0</v>
      </c>
      <c r="BH267" s="200">
        <f>IF(N267="zníž. prenesená",J267,0)</f>
        <v>0</v>
      </c>
      <c r="BI267" s="200">
        <f>IF(N267="nulová",J267,0)</f>
        <v>0</v>
      </c>
      <c r="BJ267" s="16" t="s">
        <v>89</v>
      </c>
      <c r="BK267" s="200">
        <f>ROUND(I267*H267,2)</f>
        <v>0</v>
      </c>
      <c r="BL267" s="16" t="s">
        <v>154</v>
      </c>
      <c r="BM267" s="199" t="s">
        <v>2259</v>
      </c>
    </row>
    <row r="268" s="2" customFormat="1" ht="24.15" customHeight="1">
      <c r="A268" s="35"/>
      <c r="B268" s="186"/>
      <c r="C268" s="201" t="s">
        <v>839</v>
      </c>
      <c r="D268" s="201" t="s">
        <v>155</v>
      </c>
      <c r="E268" s="202" t="s">
        <v>2260</v>
      </c>
      <c r="F268" s="203" t="s">
        <v>2261</v>
      </c>
      <c r="G268" s="204" t="s">
        <v>1</v>
      </c>
      <c r="H268" s="205">
        <v>0</v>
      </c>
      <c r="I268" s="206"/>
      <c r="J268" s="207">
        <f>ROUND(I268*H268,2)</f>
        <v>0</v>
      </c>
      <c r="K268" s="208"/>
      <c r="L268" s="209"/>
      <c r="M268" s="210" t="s">
        <v>1</v>
      </c>
      <c r="N268" s="211" t="s">
        <v>42</v>
      </c>
      <c r="O268" s="79"/>
      <c r="P268" s="197">
        <f>O268*H268</f>
        <v>0</v>
      </c>
      <c r="Q268" s="197">
        <v>0</v>
      </c>
      <c r="R268" s="197">
        <f>Q268*H268</f>
        <v>0</v>
      </c>
      <c r="S268" s="197">
        <v>0</v>
      </c>
      <c r="T268" s="198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99" t="s">
        <v>158</v>
      </c>
      <c r="AT268" s="199" t="s">
        <v>155</v>
      </c>
      <c r="AU268" s="199" t="s">
        <v>83</v>
      </c>
      <c r="AY268" s="16" t="s">
        <v>148</v>
      </c>
      <c r="BE268" s="200">
        <f>IF(N268="základná",J268,0)</f>
        <v>0</v>
      </c>
      <c r="BF268" s="200">
        <f>IF(N268="znížená",J268,0)</f>
        <v>0</v>
      </c>
      <c r="BG268" s="200">
        <f>IF(N268="zákl. prenesená",J268,0)</f>
        <v>0</v>
      </c>
      <c r="BH268" s="200">
        <f>IF(N268="zníž. prenesená",J268,0)</f>
        <v>0</v>
      </c>
      <c r="BI268" s="200">
        <f>IF(N268="nulová",J268,0)</f>
        <v>0</v>
      </c>
      <c r="BJ268" s="16" t="s">
        <v>89</v>
      </c>
      <c r="BK268" s="200">
        <f>ROUND(I268*H268,2)</f>
        <v>0</v>
      </c>
      <c r="BL268" s="16" t="s">
        <v>154</v>
      </c>
      <c r="BM268" s="199" t="s">
        <v>831</v>
      </c>
    </row>
    <row r="269" s="2" customFormat="1" ht="33" customHeight="1">
      <c r="A269" s="35"/>
      <c r="B269" s="186"/>
      <c r="C269" s="201" t="s">
        <v>398</v>
      </c>
      <c r="D269" s="201" t="s">
        <v>155</v>
      </c>
      <c r="E269" s="202" t="s">
        <v>2262</v>
      </c>
      <c r="F269" s="203" t="s">
        <v>2263</v>
      </c>
      <c r="G269" s="204" t="s">
        <v>1</v>
      </c>
      <c r="H269" s="205">
        <v>0</v>
      </c>
      <c r="I269" s="206"/>
      <c r="J269" s="207">
        <f>ROUND(I269*H269,2)</f>
        <v>0</v>
      </c>
      <c r="K269" s="208"/>
      <c r="L269" s="209"/>
      <c r="M269" s="210" t="s">
        <v>1</v>
      </c>
      <c r="N269" s="211" t="s">
        <v>42</v>
      </c>
      <c r="O269" s="79"/>
      <c r="P269" s="197">
        <f>O269*H269</f>
        <v>0</v>
      </c>
      <c r="Q269" s="197">
        <v>0</v>
      </c>
      <c r="R269" s="197">
        <f>Q269*H269</f>
        <v>0</v>
      </c>
      <c r="S269" s="197">
        <v>0</v>
      </c>
      <c r="T269" s="198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99" t="s">
        <v>158</v>
      </c>
      <c r="AT269" s="199" t="s">
        <v>155</v>
      </c>
      <c r="AU269" s="199" t="s">
        <v>83</v>
      </c>
      <c r="AY269" s="16" t="s">
        <v>148</v>
      </c>
      <c r="BE269" s="200">
        <f>IF(N269="základná",J269,0)</f>
        <v>0</v>
      </c>
      <c r="BF269" s="200">
        <f>IF(N269="znížená",J269,0)</f>
        <v>0</v>
      </c>
      <c r="BG269" s="200">
        <f>IF(N269="zákl. prenesená",J269,0)</f>
        <v>0</v>
      </c>
      <c r="BH269" s="200">
        <f>IF(N269="zníž. prenesená",J269,0)</f>
        <v>0</v>
      </c>
      <c r="BI269" s="200">
        <f>IF(N269="nulová",J269,0)</f>
        <v>0</v>
      </c>
      <c r="BJ269" s="16" t="s">
        <v>89</v>
      </c>
      <c r="BK269" s="200">
        <f>ROUND(I269*H269,2)</f>
        <v>0</v>
      </c>
      <c r="BL269" s="16" t="s">
        <v>154</v>
      </c>
      <c r="BM269" s="199" t="s">
        <v>835</v>
      </c>
    </row>
    <row r="270" s="2" customFormat="1" ht="37.8" customHeight="1">
      <c r="A270" s="35"/>
      <c r="B270" s="186"/>
      <c r="C270" s="201" t="s">
        <v>846</v>
      </c>
      <c r="D270" s="201" t="s">
        <v>155</v>
      </c>
      <c r="E270" s="202" t="s">
        <v>2264</v>
      </c>
      <c r="F270" s="203" t="s">
        <v>2265</v>
      </c>
      <c r="G270" s="204" t="s">
        <v>1</v>
      </c>
      <c r="H270" s="205">
        <v>0</v>
      </c>
      <c r="I270" s="206"/>
      <c r="J270" s="207">
        <f>ROUND(I270*H270,2)</f>
        <v>0</v>
      </c>
      <c r="K270" s="208"/>
      <c r="L270" s="209"/>
      <c r="M270" s="210" t="s">
        <v>1</v>
      </c>
      <c r="N270" s="211" t="s">
        <v>42</v>
      </c>
      <c r="O270" s="79"/>
      <c r="P270" s="197">
        <f>O270*H270</f>
        <v>0</v>
      </c>
      <c r="Q270" s="197">
        <v>0</v>
      </c>
      <c r="R270" s="197">
        <f>Q270*H270</f>
        <v>0</v>
      </c>
      <c r="S270" s="197">
        <v>0</v>
      </c>
      <c r="T270" s="198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99" t="s">
        <v>158</v>
      </c>
      <c r="AT270" s="199" t="s">
        <v>155</v>
      </c>
      <c r="AU270" s="199" t="s">
        <v>83</v>
      </c>
      <c r="AY270" s="16" t="s">
        <v>148</v>
      </c>
      <c r="BE270" s="200">
        <f>IF(N270="základná",J270,0)</f>
        <v>0</v>
      </c>
      <c r="BF270" s="200">
        <f>IF(N270="znížená",J270,0)</f>
        <v>0</v>
      </c>
      <c r="BG270" s="200">
        <f>IF(N270="zákl. prenesená",J270,0)</f>
        <v>0</v>
      </c>
      <c r="BH270" s="200">
        <f>IF(N270="zníž. prenesená",J270,0)</f>
        <v>0</v>
      </c>
      <c r="BI270" s="200">
        <f>IF(N270="nulová",J270,0)</f>
        <v>0</v>
      </c>
      <c r="BJ270" s="16" t="s">
        <v>89</v>
      </c>
      <c r="BK270" s="200">
        <f>ROUND(I270*H270,2)</f>
        <v>0</v>
      </c>
      <c r="BL270" s="16" t="s">
        <v>154</v>
      </c>
      <c r="BM270" s="199" t="s">
        <v>838</v>
      </c>
    </row>
    <row r="271" s="2" customFormat="1" ht="37.8" customHeight="1">
      <c r="A271" s="35"/>
      <c r="B271" s="186"/>
      <c r="C271" s="201" t="s">
        <v>402</v>
      </c>
      <c r="D271" s="201" t="s">
        <v>155</v>
      </c>
      <c r="E271" s="202" t="s">
        <v>2266</v>
      </c>
      <c r="F271" s="203" t="s">
        <v>2267</v>
      </c>
      <c r="G271" s="204" t="s">
        <v>1</v>
      </c>
      <c r="H271" s="205">
        <v>0</v>
      </c>
      <c r="I271" s="206"/>
      <c r="J271" s="207">
        <f>ROUND(I271*H271,2)</f>
        <v>0</v>
      </c>
      <c r="K271" s="208"/>
      <c r="L271" s="209"/>
      <c r="M271" s="210" t="s">
        <v>1</v>
      </c>
      <c r="N271" s="211" t="s">
        <v>42</v>
      </c>
      <c r="O271" s="79"/>
      <c r="P271" s="197">
        <f>O271*H271</f>
        <v>0</v>
      </c>
      <c r="Q271" s="197">
        <v>0</v>
      </c>
      <c r="R271" s="197">
        <f>Q271*H271</f>
        <v>0</v>
      </c>
      <c r="S271" s="197">
        <v>0</v>
      </c>
      <c r="T271" s="198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99" t="s">
        <v>158</v>
      </c>
      <c r="AT271" s="199" t="s">
        <v>155</v>
      </c>
      <c r="AU271" s="199" t="s">
        <v>83</v>
      </c>
      <c r="AY271" s="16" t="s">
        <v>148</v>
      </c>
      <c r="BE271" s="200">
        <f>IF(N271="základná",J271,0)</f>
        <v>0</v>
      </c>
      <c r="BF271" s="200">
        <f>IF(N271="znížená",J271,0)</f>
        <v>0</v>
      </c>
      <c r="BG271" s="200">
        <f>IF(N271="zákl. prenesená",J271,0)</f>
        <v>0</v>
      </c>
      <c r="BH271" s="200">
        <f>IF(N271="zníž. prenesená",J271,0)</f>
        <v>0</v>
      </c>
      <c r="BI271" s="200">
        <f>IF(N271="nulová",J271,0)</f>
        <v>0</v>
      </c>
      <c r="BJ271" s="16" t="s">
        <v>89</v>
      </c>
      <c r="BK271" s="200">
        <f>ROUND(I271*H271,2)</f>
        <v>0</v>
      </c>
      <c r="BL271" s="16" t="s">
        <v>154</v>
      </c>
      <c r="BM271" s="199" t="s">
        <v>842</v>
      </c>
    </row>
    <row r="272" s="2" customFormat="1" ht="33" customHeight="1">
      <c r="A272" s="35"/>
      <c r="B272" s="186"/>
      <c r="C272" s="201" t="s">
        <v>853</v>
      </c>
      <c r="D272" s="201" t="s">
        <v>155</v>
      </c>
      <c r="E272" s="202" t="s">
        <v>2268</v>
      </c>
      <c r="F272" s="203" t="s">
        <v>2269</v>
      </c>
      <c r="G272" s="204" t="s">
        <v>1</v>
      </c>
      <c r="H272" s="205">
        <v>0</v>
      </c>
      <c r="I272" s="206"/>
      <c r="J272" s="207">
        <f>ROUND(I272*H272,2)</f>
        <v>0</v>
      </c>
      <c r="K272" s="208"/>
      <c r="L272" s="209"/>
      <c r="M272" s="210" t="s">
        <v>1</v>
      </c>
      <c r="N272" s="211" t="s">
        <v>42</v>
      </c>
      <c r="O272" s="79"/>
      <c r="P272" s="197">
        <f>O272*H272</f>
        <v>0</v>
      </c>
      <c r="Q272" s="197">
        <v>0</v>
      </c>
      <c r="R272" s="197">
        <f>Q272*H272</f>
        <v>0</v>
      </c>
      <c r="S272" s="197">
        <v>0</v>
      </c>
      <c r="T272" s="198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99" t="s">
        <v>158</v>
      </c>
      <c r="AT272" s="199" t="s">
        <v>155</v>
      </c>
      <c r="AU272" s="199" t="s">
        <v>83</v>
      </c>
      <c r="AY272" s="16" t="s">
        <v>148</v>
      </c>
      <c r="BE272" s="200">
        <f>IF(N272="základná",J272,0)</f>
        <v>0</v>
      </c>
      <c r="BF272" s="200">
        <f>IF(N272="znížená",J272,0)</f>
        <v>0</v>
      </c>
      <c r="BG272" s="200">
        <f>IF(N272="zákl. prenesená",J272,0)</f>
        <v>0</v>
      </c>
      <c r="BH272" s="200">
        <f>IF(N272="zníž. prenesená",J272,0)</f>
        <v>0</v>
      </c>
      <c r="BI272" s="200">
        <f>IF(N272="nulová",J272,0)</f>
        <v>0</v>
      </c>
      <c r="BJ272" s="16" t="s">
        <v>89</v>
      </c>
      <c r="BK272" s="200">
        <f>ROUND(I272*H272,2)</f>
        <v>0</v>
      </c>
      <c r="BL272" s="16" t="s">
        <v>154</v>
      </c>
      <c r="BM272" s="199" t="s">
        <v>845</v>
      </c>
    </row>
    <row r="273" s="2" customFormat="1" ht="33" customHeight="1">
      <c r="A273" s="35"/>
      <c r="B273" s="186"/>
      <c r="C273" s="201" t="s">
        <v>405</v>
      </c>
      <c r="D273" s="201" t="s">
        <v>155</v>
      </c>
      <c r="E273" s="202" t="s">
        <v>2270</v>
      </c>
      <c r="F273" s="203" t="s">
        <v>2271</v>
      </c>
      <c r="G273" s="204" t="s">
        <v>1</v>
      </c>
      <c r="H273" s="205">
        <v>0</v>
      </c>
      <c r="I273" s="206"/>
      <c r="J273" s="207">
        <f>ROUND(I273*H273,2)</f>
        <v>0</v>
      </c>
      <c r="K273" s="208"/>
      <c r="L273" s="209"/>
      <c r="M273" s="210" t="s">
        <v>1</v>
      </c>
      <c r="N273" s="211" t="s">
        <v>42</v>
      </c>
      <c r="O273" s="79"/>
      <c r="P273" s="197">
        <f>O273*H273</f>
        <v>0</v>
      </c>
      <c r="Q273" s="197">
        <v>0</v>
      </c>
      <c r="R273" s="197">
        <f>Q273*H273</f>
        <v>0</v>
      </c>
      <c r="S273" s="197">
        <v>0</v>
      </c>
      <c r="T273" s="198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99" t="s">
        <v>158</v>
      </c>
      <c r="AT273" s="199" t="s">
        <v>155</v>
      </c>
      <c r="AU273" s="199" t="s">
        <v>83</v>
      </c>
      <c r="AY273" s="16" t="s">
        <v>148</v>
      </c>
      <c r="BE273" s="200">
        <f>IF(N273="základná",J273,0)</f>
        <v>0</v>
      </c>
      <c r="BF273" s="200">
        <f>IF(N273="znížená",J273,0)</f>
        <v>0</v>
      </c>
      <c r="BG273" s="200">
        <f>IF(N273="zákl. prenesená",J273,0)</f>
        <v>0</v>
      </c>
      <c r="BH273" s="200">
        <f>IF(N273="zníž. prenesená",J273,0)</f>
        <v>0</v>
      </c>
      <c r="BI273" s="200">
        <f>IF(N273="nulová",J273,0)</f>
        <v>0</v>
      </c>
      <c r="BJ273" s="16" t="s">
        <v>89</v>
      </c>
      <c r="BK273" s="200">
        <f>ROUND(I273*H273,2)</f>
        <v>0</v>
      </c>
      <c r="BL273" s="16" t="s">
        <v>154</v>
      </c>
      <c r="BM273" s="199" t="s">
        <v>849</v>
      </c>
    </row>
    <row r="274" s="2" customFormat="1" ht="24.15" customHeight="1">
      <c r="A274" s="35"/>
      <c r="B274" s="186"/>
      <c r="C274" s="201" t="s">
        <v>860</v>
      </c>
      <c r="D274" s="201" t="s">
        <v>155</v>
      </c>
      <c r="E274" s="202" t="s">
        <v>2272</v>
      </c>
      <c r="F274" s="203" t="s">
        <v>2273</v>
      </c>
      <c r="G274" s="204" t="s">
        <v>1</v>
      </c>
      <c r="H274" s="205">
        <v>0</v>
      </c>
      <c r="I274" s="206"/>
      <c r="J274" s="207">
        <f>ROUND(I274*H274,2)</f>
        <v>0</v>
      </c>
      <c r="K274" s="208"/>
      <c r="L274" s="209"/>
      <c r="M274" s="210" t="s">
        <v>1</v>
      </c>
      <c r="N274" s="211" t="s">
        <v>42</v>
      </c>
      <c r="O274" s="79"/>
      <c r="P274" s="197">
        <f>O274*H274</f>
        <v>0</v>
      </c>
      <c r="Q274" s="197">
        <v>0</v>
      </c>
      <c r="R274" s="197">
        <f>Q274*H274</f>
        <v>0</v>
      </c>
      <c r="S274" s="197">
        <v>0</v>
      </c>
      <c r="T274" s="198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99" t="s">
        <v>158</v>
      </c>
      <c r="AT274" s="199" t="s">
        <v>155</v>
      </c>
      <c r="AU274" s="199" t="s">
        <v>83</v>
      </c>
      <c r="AY274" s="16" t="s">
        <v>148</v>
      </c>
      <c r="BE274" s="200">
        <f>IF(N274="základná",J274,0)</f>
        <v>0</v>
      </c>
      <c r="BF274" s="200">
        <f>IF(N274="znížená",J274,0)</f>
        <v>0</v>
      </c>
      <c r="BG274" s="200">
        <f>IF(N274="zákl. prenesená",J274,0)</f>
        <v>0</v>
      </c>
      <c r="BH274" s="200">
        <f>IF(N274="zníž. prenesená",J274,0)</f>
        <v>0</v>
      </c>
      <c r="BI274" s="200">
        <f>IF(N274="nulová",J274,0)</f>
        <v>0</v>
      </c>
      <c r="BJ274" s="16" t="s">
        <v>89</v>
      </c>
      <c r="BK274" s="200">
        <f>ROUND(I274*H274,2)</f>
        <v>0</v>
      </c>
      <c r="BL274" s="16" t="s">
        <v>154</v>
      </c>
      <c r="BM274" s="199" t="s">
        <v>852</v>
      </c>
    </row>
    <row r="275" s="2" customFormat="1" ht="37.8" customHeight="1">
      <c r="A275" s="35"/>
      <c r="B275" s="186"/>
      <c r="C275" s="201" t="s">
        <v>409</v>
      </c>
      <c r="D275" s="201" t="s">
        <v>155</v>
      </c>
      <c r="E275" s="202" t="s">
        <v>2274</v>
      </c>
      <c r="F275" s="203" t="s">
        <v>2275</v>
      </c>
      <c r="G275" s="204" t="s">
        <v>1</v>
      </c>
      <c r="H275" s="205">
        <v>0</v>
      </c>
      <c r="I275" s="206"/>
      <c r="J275" s="207">
        <f>ROUND(I275*H275,2)</f>
        <v>0</v>
      </c>
      <c r="K275" s="208"/>
      <c r="L275" s="209"/>
      <c r="M275" s="210" t="s">
        <v>1</v>
      </c>
      <c r="N275" s="211" t="s">
        <v>42</v>
      </c>
      <c r="O275" s="79"/>
      <c r="P275" s="197">
        <f>O275*H275</f>
        <v>0</v>
      </c>
      <c r="Q275" s="197">
        <v>0</v>
      </c>
      <c r="R275" s="197">
        <f>Q275*H275</f>
        <v>0</v>
      </c>
      <c r="S275" s="197">
        <v>0</v>
      </c>
      <c r="T275" s="198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99" t="s">
        <v>158</v>
      </c>
      <c r="AT275" s="199" t="s">
        <v>155</v>
      </c>
      <c r="AU275" s="199" t="s">
        <v>83</v>
      </c>
      <c r="AY275" s="16" t="s">
        <v>148</v>
      </c>
      <c r="BE275" s="200">
        <f>IF(N275="základná",J275,0)</f>
        <v>0</v>
      </c>
      <c r="BF275" s="200">
        <f>IF(N275="znížená",J275,0)</f>
        <v>0</v>
      </c>
      <c r="BG275" s="200">
        <f>IF(N275="zákl. prenesená",J275,0)</f>
        <v>0</v>
      </c>
      <c r="BH275" s="200">
        <f>IF(N275="zníž. prenesená",J275,0)</f>
        <v>0</v>
      </c>
      <c r="BI275" s="200">
        <f>IF(N275="nulová",J275,0)</f>
        <v>0</v>
      </c>
      <c r="BJ275" s="16" t="s">
        <v>89</v>
      </c>
      <c r="BK275" s="200">
        <f>ROUND(I275*H275,2)</f>
        <v>0</v>
      </c>
      <c r="BL275" s="16" t="s">
        <v>154</v>
      </c>
      <c r="BM275" s="199" t="s">
        <v>856</v>
      </c>
    </row>
    <row r="276" s="2" customFormat="1" ht="24.15" customHeight="1">
      <c r="A276" s="35"/>
      <c r="B276" s="186"/>
      <c r="C276" s="201" t="s">
        <v>867</v>
      </c>
      <c r="D276" s="201" t="s">
        <v>155</v>
      </c>
      <c r="E276" s="202" t="s">
        <v>2276</v>
      </c>
      <c r="F276" s="203" t="s">
        <v>2277</v>
      </c>
      <c r="G276" s="204" t="s">
        <v>153</v>
      </c>
      <c r="H276" s="205">
        <v>1</v>
      </c>
      <c r="I276" s="206"/>
      <c r="J276" s="207">
        <f>ROUND(I276*H276,2)</f>
        <v>0</v>
      </c>
      <c r="K276" s="208"/>
      <c r="L276" s="209"/>
      <c r="M276" s="210" t="s">
        <v>1</v>
      </c>
      <c r="N276" s="211" t="s">
        <v>42</v>
      </c>
      <c r="O276" s="79"/>
      <c r="P276" s="197">
        <f>O276*H276</f>
        <v>0</v>
      </c>
      <c r="Q276" s="197">
        <v>0</v>
      </c>
      <c r="R276" s="197">
        <f>Q276*H276</f>
        <v>0</v>
      </c>
      <c r="S276" s="197">
        <v>0</v>
      </c>
      <c r="T276" s="198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99" t="s">
        <v>158</v>
      </c>
      <c r="AT276" s="199" t="s">
        <v>155</v>
      </c>
      <c r="AU276" s="199" t="s">
        <v>83</v>
      </c>
      <c r="AY276" s="16" t="s">
        <v>148</v>
      </c>
      <c r="BE276" s="200">
        <f>IF(N276="základná",J276,0)</f>
        <v>0</v>
      </c>
      <c r="BF276" s="200">
        <f>IF(N276="znížená",J276,0)</f>
        <v>0</v>
      </c>
      <c r="BG276" s="200">
        <f>IF(N276="zákl. prenesená",J276,0)</f>
        <v>0</v>
      </c>
      <c r="BH276" s="200">
        <f>IF(N276="zníž. prenesená",J276,0)</f>
        <v>0</v>
      </c>
      <c r="BI276" s="200">
        <f>IF(N276="nulová",J276,0)</f>
        <v>0</v>
      </c>
      <c r="BJ276" s="16" t="s">
        <v>89</v>
      </c>
      <c r="BK276" s="200">
        <f>ROUND(I276*H276,2)</f>
        <v>0</v>
      </c>
      <c r="BL276" s="16" t="s">
        <v>154</v>
      </c>
      <c r="BM276" s="199" t="s">
        <v>859</v>
      </c>
    </row>
    <row r="277" s="2" customFormat="1" ht="16.5" customHeight="1">
      <c r="A277" s="35"/>
      <c r="B277" s="186"/>
      <c r="C277" s="201" t="s">
        <v>412</v>
      </c>
      <c r="D277" s="201" t="s">
        <v>155</v>
      </c>
      <c r="E277" s="202" t="s">
        <v>2278</v>
      </c>
      <c r="F277" s="203" t="s">
        <v>2279</v>
      </c>
      <c r="G277" s="204" t="s">
        <v>153</v>
      </c>
      <c r="H277" s="205">
        <v>1</v>
      </c>
      <c r="I277" s="206"/>
      <c r="J277" s="207">
        <f>ROUND(I277*H277,2)</f>
        <v>0</v>
      </c>
      <c r="K277" s="208"/>
      <c r="L277" s="209"/>
      <c r="M277" s="210" t="s">
        <v>1</v>
      </c>
      <c r="N277" s="211" t="s">
        <v>42</v>
      </c>
      <c r="O277" s="79"/>
      <c r="P277" s="197">
        <f>O277*H277</f>
        <v>0</v>
      </c>
      <c r="Q277" s="197">
        <v>0</v>
      </c>
      <c r="R277" s="197">
        <f>Q277*H277</f>
        <v>0</v>
      </c>
      <c r="S277" s="197">
        <v>0</v>
      </c>
      <c r="T277" s="198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99" t="s">
        <v>158</v>
      </c>
      <c r="AT277" s="199" t="s">
        <v>155</v>
      </c>
      <c r="AU277" s="199" t="s">
        <v>83</v>
      </c>
      <c r="AY277" s="16" t="s">
        <v>148</v>
      </c>
      <c r="BE277" s="200">
        <f>IF(N277="základná",J277,0)</f>
        <v>0</v>
      </c>
      <c r="BF277" s="200">
        <f>IF(N277="znížená",J277,0)</f>
        <v>0</v>
      </c>
      <c r="BG277" s="200">
        <f>IF(N277="zákl. prenesená",J277,0)</f>
        <v>0</v>
      </c>
      <c r="BH277" s="200">
        <f>IF(N277="zníž. prenesená",J277,0)</f>
        <v>0</v>
      </c>
      <c r="BI277" s="200">
        <f>IF(N277="nulová",J277,0)</f>
        <v>0</v>
      </c>
      <c r="BJ277" s="16" t="s">
        <v>89</v>
      </c>
      <c r="BK277" s="200">
        <f>ROUND(I277*H277,2)</f>
        <v>0</v>
      </c>
      <c r="BL277" s="16" t="s">
        <v>154</v>
      </c>
      <c r="BM277" s="199" t="s">
        <v>863</v>
      </c>
    </row>
    <row r="278" s="2" customFormat="1" ht="24.15" customHeight="1">
      <c r="A278" s="35"/>
      <c r="B278" s="186"/>
      <c r="C278" s="201" t="s">
        <v>874</v>
      </c>
      <c r="D278" s="201" t="s">
        <v>155</v>
      </c>
      <c r="E278" s="202" t="s">
        <v>2280</v>
      </c>
      <c r="F278" s="203" t="s">
        <v>2281</v>
      </c>
      <c r="G278" s="204" t="s">
        <v>153</v>
      </c>
      <c r="H278" s="205">
        <v>1</v>
      </c>
      <c r="I278" s="206"/>
      <c r="J278" s="207">
        <f>ROUND(I278*H278,2)</f>
        <v>0</v>
      </c>
      <c r="K278" s="208"/>
      <c r="L278" s="209"/>
      <c r="M278" s="210" t="s">
        <v>1</v>
      </c>
      <c r="N278" s="211" t="s">
        <v>42</v>
      </c>
      <c r="O278" s="79"/>
      <c r="P278" s="197">
        <f>O278*H278</f>
        <v>0</v>
      </c>
      <c r="Q278" s="197">
        <v>0</v>
      </c>
      <c r="R278" s="197">
        <f>Q278*H278</f>
        <v>0</v>
      </c>
      <c r="S278" s="197">
        <v>0</v>
      </c>
      <c r="T278" s="198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99" t="s">
        <v>158</v>
      </c>
      <c r="AT278" s="199" t="s">
        <v>155</v>
      </c>
      <c r="AU278" s="199" t="s">
        <v>83</v>
      </c>
      <c r="AY278" s="16" t="s">
        <v>148</v>
      </c>
      <c r="BE278" s="200">
        <f>IF(N278="základná",J278,0)</f>
        <v>0</v>
      </c>
      <c r="BF278" s="200">
        <f>IF(N278="znížená",J278,0)</f>
        <v>0</v>
      </c>
      <c r="BG278" s="200">
        <f>IF(N278="zákl. prenesená",J278,0)</f>
        <v>0</v>
      </c>
      <c r="BH278" s="200">
        <f>IF(N278="zníž. prenesená",J278,0)</f>
        <v>0</v>
      </c>
      <c r="BI278" s="200">
        <f>IF(N278="nulová",J278,0)</f>
        <v>0</v>
      </c>
      <c r="BJ278" s="16" t="s">
        <v>89</v>
      </c>
      <c r="BK278" s="200">
        <f>ROUND(I278*H278,2)</f>
        <v>0</v>
      </c>
      <c r="BL278" s="16" t="s">
        <v>154</v>
      </c>
      <c r="BM278" s="199" t="s">
        <v>866</v>
      </c>
    </row>
    <row r="279" s="2" customFormat="1" ht="16.5" customHeight="1">
      <c r="A279" s="35"/>
      <c r="B279" s="186"/>
      <c r="C279" s="201" t="s">
        <v>416</v>
      </c>
      <c r="D279" s="201" t="s">
        <v>155</v>
      </c>
      <c r="E279" s="202" t="s">
        <v>2282</v>
      </c>
      <c r="F279" s="203" t="s">
        <v>2283</v>
      </c>
      <c r="G279" s="204" t="s">
        <v>153</v>
      </c>
      <c r="H279" s="205">
        <v>2</v>
      </c>
      <c r="I279" s="206"/>
      <c r="J279" s="207">
        <f>ROUND(I279*H279,2)</f>
        <v>0</v>
      </c>
      <c r="K279" s="208"/>
      <c r="L279" s="209"/>
      <c r="M279" s="210" t="s">
        <v>1</v>
      </c>
      <c r="N279" s="211" t="s">
        <v>42</v>
      </c>
      <c r="O279" s="79"/>
      <c r="P279" s="197">
        <f>O279*H279</f>
        <v>0</v>
      </c>
      <c r="Q279" s="197">
        <v>0</v>
      </c>
      <c r="R279" s="197">
        <f>Q279*H279</f>
        <v>0</v>
      </c>
      <c r="S279" s="197">
        <v>0</v>
      </c>
      <c r="T279" s="198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99" t="s">
        <v>158</v>
      </c>
      <c r="AT279" s="199" t="s">
        <v>155</v>
      </c>
      <c r="AU279" s="199" t="s">
        <v>83</v>
      </c>
      <c r="AY279" s="16" t="s">
        <v>148</v>
      </c>
      <c r="BE279" s="200">
        <f>IF(N279="základná",J279,0)</f>
        <v>0</v>
      </c>
      <c r="BF279" s="200">
        <f>IF(N279="znížená",J279,0)</f>
        <v>0</v>
      </c>
      <c r="BG279" s="200">
        <f>IF(N279="zákl. prenesená",J279,0)</f>
        <v>0</v>
      </c>
      <c r="BH279" s="200">
        <f>IF(N279="zníž. prenesená",J279,0)</f>
        <v>0</v>
      </c>
      <c r="BI279" s="200">
        <f>IF(N279="nulová",J279,0)</f>
        <v>0</v>
      </c>
      <c r="BJ279" s="16" t="s">
        <v>89</v>
      </c>
      <c r="BK279" s="200">
        <f>ROUND(I279*H279,2)</f>
        <v>0</v>
      </c>
      <c r="BL279" s="16" t="s">
        <v>154</v>
      </c>
      <c r="BM279" s="199" t="s">
        <v>870</v>
      </c>
    </row>
    <row r="280" s="2" customFormat="1" ht="16.5" customHeight="1">
      <c r="A280" s="35"/>
      <c r="B280" s="186"/>
      <c r="C280" s="201" t="s">
        <v>881</v>
      </c>
      <c r="D280" s="201" t="s">
        <v>155</v>
      </c>
      <c r="E280" s="202" t="s">
        <v>2284</v>
      </c>
      <c r="F280" s="203" t="s">
        <v>2285</v>
      </c>
      <c r="G280" s="204" t="s">
        <v>1</v>
      </c>
      <c r="H280" s="205">
        <v>1</v>
      </c>
      <c r="I280" s="206"/>
      <c r="J280" s="207">
        <f>ROUND(I280*H280,2)</f>
        <v>0</v>
      </c>
      <c r="K280" s="208"/>
      <c r="L280" s="209"/>
      <c r="M280" s="210" t="s">
        <v>1</v>
      </c>
      <c r="N280" s="211" t="s">
        <v>42</v>
      </c>
      <c r="O280" s="79"/>
      <c r="P280" s="197">
        <f>O280*H280</f>
        <v>0</v>
      </c>
      <c r="Q280" s="197">
        <v>0</v>
      </c>
      <c r="R280" s="197">
        <f>Q280*H280</f>
        <v>0</v>
      </c>
      <c r="S280" s="197">
        <v>0</v>
      </c>
      <c r="T280" s="198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99" t="s">
        <v>158</v>
      </c>
      <c r="AT280" s="199" t="s">
        <v>155</v>
      </c>
      <c r="AU280" s="199" t="s">
        <v>83</v>
      </c>
      <c r="AY280" s="16" t="s">
        <v>148</v>
      </c>
      <c r="BE280" s="200">
        <f>IF(N280="základná",J280,0)</f>
        <v>0</v>
      </c>
      <c r="BF280" s="200">
        <f>IF(N280="znížená",J280,0)</f>
        <v>0</v>
      </c>
      <c r="BG280" s="200">
        <f>IF(N280="zákl. prenesená",J280,0)</f>
        <v>0</v>
      </c>
      <c r="BH280" s="200">
        <f>IF(N280="zníž. prenesená",J280,0)</f>
        <v>0</v>
      </c>
      <c r="BI280" s="200">
        <f>IF(N280="nulová",J280,0)</f>
        <v>0</v>
      </c>
      <c r="BJ280" s="16" t="s">
        <v>89</v>
      </c>
      <c r="BK280" s="200">
        <f>ROUND(I280*H280,2)</f>
        <v>0</v>
      </c>
      <c r="BL280" s="16" t="s">
        <v>154</v>
      </c>
      <c r="BM280" s="199" t="s">
        <v>873</v>
      </c>
    </row>
    <row r="281" s="2" customFormat="1" ht="21.75" customHeight="1">
      <c r="A281" s="35"/>
      <c r="B281" s="186"/>
      <c r="C281" s="201" t="s">
        <v>419</v>
      </c>
      <c r="D281" s="201" t="s">
        <v>155</v>
      </c>
      <c r="E281" s="202" t="s">
        <v>2286</v>
      </c>
      <c r="F281" s="203" t="s">
        <v>2287</v>
      </c>
      <c r="G281" s="204" t="s">
        <v>153</v>
      </c>
      <c r="H281" s="205">
        <v>2</v>
      </c>
      <c r="I281" s="206"/>
      <c r="J281" s="207">
        <f>ROUND(I281*H281,2)</f>
        <v>0</v>
      </c>
      <c r="K281" s="208"/>
      <c r="L281" s="209"/>
      <c r="M281" s="210" t="s">
        <v>1</v>
      </c>
      <c r="N281" s="211" t="s">
        <v>42</v>
      </c>
      <c r="O281" s="79"/>
      <c r="P281" s="197">
        <f>O281*H281</f>
        <v>0</v>
      </c>
      <c r="Q281" s="197">
        <v>0</v>
      </c>
      <c r="R281" s="197">
        <f>Q281*H281</f>
        <v>0</v>
      </c>
      <c r="S281" s="197">
        <v>0</v>
      </c>
      <c r="T281" s="198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99" t="s">
        <v>158</v>
      </c>
      <c r="AT281" s="199" t="s">
        <v>155</v>
      </c>
      <c r="AU281" s="199" t="s">
        <v>83</v>
      </c>
      <c r="AY281" s="16" t="s">
        <v>148</v>
      </c>
      <c r="BE281" s="200">
        <f>IF(N281="základná",J281,0)</f>
        <v>0</v>
      </c>
      <c r="BF281" s="200">
        <f>IF(N281="znížená",J281,0)</f>
        <v>0</v>
      </c>
      <c r="BG281" s="200">
        <f>IF(N281="zákl. prenesená",J281,0)</f>
        <v>0</v>
      </c>
      <c r="BH281" s="200">
        <f>IF(N281="zníž. prenesená",J281,0)</f>
        <v>0</v>
      </c>
      <c r="BI281" s="200">
        <f>IF(N281="nulová",J281,0)</f>
        <v>0</v>
      </c>
      <c r="BJ281" s="16" t="s">
        <v>89</v>
      </c>
      <c r="BK281" s="200">
        <f>ROUND(I281*H281,2)</f>
        <v>0</v>
      </c>
      <c r="BL281" s="16" t="s">
        <v>154</v>
      </c>
      <c r="BM281" s="199" t="s">
        <v>877</v>
      </c>
    </row>
    <row r="282" s="2" customFormat="1" ht="37.8" customHeight="1">
      <c r="A282" s="35"/>
      <c r="B282" s="186"/>
      <c r="C282" s="201" t="s">
        <v>888</v>
      </c>
      <c r="D282" s="201" t="s">
        <v>155</v>
      </c>
      <c r="E282" s="202" t="s">
        <v>2288</v>
      </c>
      <c r="F282" s="203" t="s">
        <v>2289</v>
      </c>
      <c r="G282" s="204" t="s">
        <v>1</v>
      </c>
      <c r="H282" s="205">
        <v>0</v>
      </c>
      <c r="I282" s="206"/>
      <c r="J282" s="207">
        <f>ROUND(I282*H282,2)</f>
        <v>0</v>
      </c>
      <c r="K282" s="208"/>
      <c r="L282" s="209"/>
      <c r="M282" s="210" t="s">
        <v>1</v>
      </c>
      <c r="N282" s="211" t="s">
        <v>42</v>
      </c>
      <c r="O282" s="79"/>
      <c r="P282" s="197">
        <f>O282*H282</f>
        <v>0</v>
      </c>
      <c r="Q282" s="197">
        <v>0</v>
      </c>
      <c r="R282" s="197">
        <f>Q282*H282</f>
        <v>0</v>
      </c>
      <c r="S282" s="197">
        <v>0</v>
      </c>
      <c r="T282" s="198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99" t="s">
        <v>158</v>
      </c>
      <c r="AT282" s="199" t="s">
        <v>155</v>
      </c>
      <c r="AU282" s="199" t="s">
        <v>83</v>
      </c>
      <c r="AY282" s="16" t="s">
        <v>148</v>
      </c>
      <c r="BE282" s="200">
        <f>IF(N282="základná",J282,0)</f>
        <v>0</v>
      </c>
      <c r="BF282" s="200">
        <f>IF(N282="znížená",J282,0)</f>
        <v>0</v>
      </c>
      <c r="BG282" s="200">
        <f>IF(N282="zákl. prenesená",J282,0)</f>
        <v>0</v>
      </c>
      <c r="BH282" s="200">
        <f>IF(N282="zníž. prenesená",J282,0)</f>
        <v>0</v>
      </c>
      <c r="BI282" s="200">
        <f>IF(N282="nulová",J282,0)</f>
        <v>0</v>
      </c>
      <c r="BJ282" s="16" t="s">
        <v>89</v>
      </c>
      <c r="BK282" s="200">
        <f>ROUND(I282*H282,2)</f>
        <v>0</v>
      </c>
      <c r="BL282" s="16" t="s">
        <v>154</v>
      </c>
      <c r="BM282" s="199" t="s">
        <v>880</v>
      </c>
    </row>
    <row r="283" s="2" customFormat="1" ht="24.15" customHeight="1">
      <c r="A283" s="35"/>
      <c r="B283" s="186"/>
      <c r="C283" s="201" t="s">
        <v>423</v>
      </c>
      <c r="D283" s="201" t="s">
        <v>155</v>
      </c>
      <c r="E283" s="202" t="s">
        <v>2290</v>
      </c>
      <c r="F283" s="203" t="s">
        <v>2291</v>
      </c>
      <c r="G283" s="204" t="s">
        <v>1</v>
      </c>
      <c r="H283" s="205">
        <v>0</v>
      </c>
      <c r="I283" s="206"/>
      <c r="J283" s="207">
        <f>ROUND(I283*H283,2)</f>
        <v>0</v>
      </c>
      <c r="K283" s="208"/>
      <c r="L283" s="209"/>
      <c r="M283" s="210" t="s">
        <v>1</v>
      </c>
      <c r="N283" s="211" t="s">
        <v>42</v>
      </c>
      <c r="O283" s="79"/>
      <c r="P283" s="197">
        <f>O283*H283</f>
        <v>0</v>
      </c>
      <c r="Q283" s="197">
        <v>0</v>
      </c>
      <c r="R283" s="197">
        <f>Q283*H283</f>
        <v>0</v>
      </c>
      <c r="S283" s="197">
        <v>0</v>
      </c>
      <c r="T283" s="198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99" t="s">
        <v>158</v>
      </c>
      <c r="AT283" s="199" t="s">
        <v>155</v>
      </c>
      <c r="AU283" s="199" t="s">
        <v>83</v>
      </c>
      <c r="AY283" s="16" t="s">
        <v>148</v>
      </c>
      <c r="BE283" s="200">
        <f>IF(N283="základná",J283,0)</f>
        <v>0</v>
      </c>
      <c r="BF283" s="200">
        <f>IF(N283="znížená",J283,0)</f>
        <v>0</v>
      </c>
      <c r="BG283" s="200">
        <f>IF(N283="zákl. prenesená",J283,0)</f>
        <v>0</v>
      </c>
      <c r="BH283" s="200">
        <f>IF(N283="zníž. prenesená",J283,0)</f>
        <v>0</v>
      </c>
      <c r="BI283" s="200">
        <f>IF(N283="nulová",J283,0)</f>
        <v>0</v>
      </c>
      <c r="BJ283" s="16" t="s">
        <v>89</v>
      </c>
      <c r="BK283" s="200">
        <f>ROUND(I283*H283,2)</f>
        <v>0</v>
      </c>
      <c r="BL283" s="16" t="s">
        <v>154</v>
      </c>
      <c r="BM283" s="199" t="s">
        <v>884</v>
      </c>
    </row>
    <row r="284" s="2" customFormat="1" ht="33" customHeight="1">
      <c r="A284" s="35"/>
      <c r="B284" s="186"/>
      <c r="C284" s="201" t="s">
        <v>895</v>
      </c>
      <c r="D284" s="201" t="s">
        <v>155</v>
      </c>
      <c r="E284" s="202" t="s">
        <v>2292</v>
      </c>
      <c r="F284" s="203" t="s">
        <v>2293</v>
      </c>
      <c r="G284" s="204" t="s">
        <v>1</v>
      </c>
      <c r="H284" s="205">
        <v>0</v>
      </c>
      <c r="I284" s="206"/>
      <c r="J284" s="207">
        <f>ROUND(I284*H284,2)</f>
        <v>0</v>
      </c>
      <c r="K284" s="208"/>
      <c r="L284" s="209"/>
      <c r="M284" s="210" t="s">
        <v>1</v>
      </c>
      <c r="N284" s="211" t="s">
        <v>42</v>
      </c>
      <c r="O284" s="79"/>
      <c r="P284" s="197">
        <f>O284*H284</f>
        <v>0</v>
      </c>
      <c r="Q284" s="197">
        <v>0</v>
      </c>
      <c r="R284" s="197">
        <f>Q284*H284</f>
        <v>0</v>
      </c>
      <c r="S284" s="197">
        <v>0</v>
      </c>
      <c r="T284" s="198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99" t="s">
        <v>158</v>
      </c>
      <c r="AT284" s="199" t="s">
        <v>155</v>
      </c>
      <c r="AU284" s="199" t="s">
        <v>83</v>
      </c>
      <c r="AY284" s="16" t="s">
        <v>148</v>
      </c>
      <c r="BE284" s="200">
        <f>IF(N284="základná",J284,0)</f>
        <v>0</v>
      </c>
      <c r="BF284" s="200">
        <f>IF(N284="znížená",J284,0)</f>
        <v>0</v>
      </c>
      <c r="BG284" s="200">
        <f>IF(N284="zákl. prenesená",J284,0)</f>
        <v>0</v>
      </c>
      <c r="BH284" s="200">
        <f>IF(N284="zníž. prenesená",J284,0)</f>
        <v>0</v>
      </c>
      <c r="BI284" s="200">
        <f>IF(N284="nulová",J284,0)</f>
        <v>0</v>
      </c>
      <c r="BJ284" s="16" t="s">
        <v>89</v>
      </c>
      <c r="BK284" s="200">
        <f>ROUND(I284*H284,2)</f>
        <v>0</v>
      </c>
      <c r="BL284" s="16" t="s">
        <v>154</v>
      </c>
      <c r="BM284" s="199" t="s">
        <v>887</v>
      </c>
    </row>
    <row r="285" s="2" customFormat="1" ht="37.8" customHeight="1">
      <c r="A285" s="35"/>
      <c r="B285" s="186"/>
      <c r="C285" s="201" t="s">
        <v>426</v>
      </c>
      <c r="D285" s="201" t="s">
        <v>155</v>
      </c>
      <c r="E285" s="202" t="s">
        <v>2294</v>
      </c>
      <c r="F285" s="203" t="s">
        <v>2295</v>
      </c>
      <c r="G285" s="204" t="s">
        <v>1</v>
      </c>
      <c r="H285" s="205">
        <v>0</v>
      </c>
      <c r="I285" s="206"/>
      <c r="J285" s="207">
        <f>ROUND(I285*H285,2)</f>
        <v>0</v>
      </c>
      <c r="K285" s="208"/>
      <c r="L285" s="209"/>
      <c r="M285" s="210" t="s">
        <v>1</v>
      </c>
      <c r="N285" s="211" t="s">
        <v>42</v>
      </c>
      <c r="O285" s="79"/>
      <c r="P285" s="197">
        <f>O285*H285</f>
        <v>0</v>
      </c>
      <c r="Q285" s="197">
        <v>0</v>
      </c>
      <c r="R285" s="197">
        <f>Q285*H285</f>
        <v>0</v>
      </c>
      <c r="S285" s="197">
        <v>0</v>
      </c>
      <c r="T285" s="198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99" t="s">
        <v>158</v>
      </c>
      <c r="AT285" s="199" t="s">
        <v>155</v>
      </c>
      <c r="AU285" s="199" t="s">
        <v>83</v>
      </c>
      <c r="AY285" s="16" t="s">
        <v>148</v>
      </c>
      <c r="BE285" s="200">
        <f>IF(N285="základná",J285,0)</f>
        <v>0</v>
      </c>
      <c r="BF285" s="200">
        <f>IF(N285="znížená",J285,0)</f>
        <v>0</v>
      </c>
      <c r="BG285" s="200">
        <f>IF(N285="zákl. prenesená",J285,0)</f>
        <v>0</v>
      </c>
      <c r="BH285" s="200">
        <f>IF(N285="zníž. prenesená",J285,0)</f>
        <v>0</v>
      </c>
      <c r="BI285" s="200">
        <f>IF(N285="nulová",J285,0)</f>
        <v>0</v>
      </c>
      <c r="BJ285" s="16" t="s">
        <v>89</v>
      </c>
      <c r="BK285" s="200">
        <f>ROUND(I285*H285,2)</f>
        <v>0</v>
      </c>
      <c r="BL285" s="16" t="s">
        <v>154</v>
      </c>
      <c r="BM285" s="199" t="s">
        <v>891</v>
      </c>
    </row>
    <row r="286" s="2" customFormat="1" ht="37.8" customHeight="1">
      <c r="A286" s="35"/>
      <c r="B286" s="186"/>
      <c r="C286" s="201" t="s">
        <v>902</v>
      </c>
      <c r="D286" s="201" t="s">
        <v>155</v>
      </c>
      <c r="E286" s="202" t="s">
        <v>2296</v>
      </c>
      <c r="F286" s="203" t="s">
        <v>2297</v>
      </c>
      <c r="G286" s="204" t="s">
        <v>1</v>
      </c>
      <c r="H286" s="205">
        <v>0</v>
      </c>
      <c r="I286" s="206"/>
      <c r="J286" s="207">
        <f>ROUND(I286*H286,2)</f>
        <v>0</v>
      </c>
      <c r="K286" s="208"/>
      <c r="L286" s="209"/>
      <c r="M286" s="210" t="s">
        <v>1</v>
      </c>
      <c r="N286" s="211" t="s">
        <v>42</v>
      </c>
      <c r="O286" s="79"/>
      <c r="P286" s="197">
        <f>O286*H286</f>
        <v>0</v>
      </c>
      <c r="Q286" s="197">
        <v>0</v>
      </c>
      <c r="R286" s="197">
        <f>Q286*H286</f>
        <v>0</v>
      </c>
      <c r="S286" s="197">
        <v>0</v>
      </c>
      <c r="T286" s="198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99" t="s">
        <v>158</v>
      </c>
      <c r="AT286" s="199" t="s">
        <v>155</v>
      </c>
      <c r="AU286" s="199" t="s">
        <v>83</v>
      </c>
      <c r="AY286" s="16" t="s">
        <v>148</v>
      </c>
      <c r="BE286" s="200">
        <f>IF(N286="základná",J286,0)</f>
        <v>0</v>
      </c>
      <c r="BF286" s="200">
        <f>IF(N286="znížená",J286,0)</f>
        <v>0</v>
      </c>
      <c r="BG286" s="200">
        <f>IF(N286="zákl. prenesená",J286,0)</f>
        <v>0</v>
      </c>
      <c r="BH286" s="200">
        <f>IF(N286="zníž. prenesená",J286,0)</f>
        <v>0</v>
      </c>
      <c r="BI286" s="200">
        <f>IF(N286="nulová",J286,0)</f>
        <v>0</v>
      </c>
      <c r="BJ286" s="16" t="s">
        <v>89</v>
      </c>
      <c r="BK286" s="200">
        <f>ROUND(I286*H286,2)</f>
        <v>0</v>
      </c>
      <c r="BL286" s="16" t="s">
        <v>154</v>
      </c>
      <c r="BM286" s="199" t="s">
        <v>894</v>
      </c>
    </row>
    <row r="287" s="2" customFormat="1" ht="33" customHeight="1">
      <c r="A287" s="35"/>
      <c r="B287" s="186"/>
      <c r="C287" s="201" t="s">
        <v>430</v>
      </c>
      <c r="D287" s="201" t="s">
        <v>155</v>
      </c>
      <c r="E287" s="202" t="s">
        <v>2298</v>
      </c>
      <c r="F287" s="203" t="s">
        <v>2299</v>
      </c>
      <c r="G287" s="204" t="s">
        <v>1</v>
      </c>
      <c r="H287" s="205">
        <v>0</v>
      </c>
      <c r="I287" s="206"/>
      <c r="J287" s="207">
        <f>ROUND(I287*H287,2)</f>
        <v>0</v>
      </c>
      <c r="K287" s="208"/>
      <c r="L287" s="209"/>
      <c r="M287" s="210" t="s">
        <v>1</v>
      </c>
      <c r="N287" s="211" t="s">
        <v>42</v>
      </c>
      <c r="O287" s="79"/>
      <c r="P287" s="197">
        <f>O287*H287</f>
        <v>0</v>
      </c>
      <c r="Q287" s="197">
        <v>0</v>
      </c>
      <c r="R287" s="197">
        <f>Q287*H287</f>
        <v>0</v>
      </c>
      <c r="S287" s="197">
        <v>0</v>
      </c>
      <c r="T287" s="198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99" t="s">
        <v>158</v>
      </c>
      <c r="AT287" s="199" t="s">
        <v>155</v>
      </c>
      <c r="AU287" s="199" t="s">
        <v>83</v>
      </c>
      <c r="AY287" s="16" t="s">
        <v>148</v>
      </c>
      <c r="BE287" s="200">
        <f>IF(N287="základná",J287,0)</f>
        <v>0</v>
      </c>
      <c r="BF287" s="200">
        <f>IF(N287="znížená",J287,0)</f>
        <v>0</v>
      </c>
      <c r="BG287" s="200">
        <f>IF(N287="zákl. prenesená",J287,0)</f>
        <v>0</v>
      </c>
      <c r="BH287" s="200">
        <f>IF(N287="zníž. prenesená",J287,0)</f>
        <v>0</v>
      </c>
      <c r="BI287" s="200">
        <f>IF(N287="nulová",J287,0)</f>
        <v>0</v>
      </c>
      <c r="BJ287" s="16" t="s">
        <v>89</v>
      </c>
      <c r="BK287" s="200">
        <f>ROUND(I287*H287,2)</f>
        <v>0</v>
      </c>
      <c r="BL287" s="16" t="s">
        <v>154</v>
      </c>
      <c r="BM287" s="199" t="s">
        <v>898</v>
      </c>
    </row>
    <row r="288" s="2" customFormat="1" ht="37.8" customHeight="1">
      <c r="A288" s="35"/>
      <c r="B288" s="186"/>
      <c r="C288" s="201" t="s">
        <v>909</v>
      </c>
      <c r="D288" s="201" t="s">
        <v>155</v>
      </c>
      <c r="E288" s="202" t="s">
        <v>2300</v>
      </c>
      <c r="F288" s="203" t="s">
        <v>2301</v>
      </c>
      <c r="G288" s="204" t="s">
        <v>1</v>
      </c>
      <c r="H288" s="205">
        <v>0</v>
      </c>
      <c r="I288" s="206"/>
      <c r="J288" s="207">
        <f>ROUND(I288*H288,2)</f>
        <v>0</v>
      </c>
      <c r="K288" s="208"/>
      <c r="L288" s="209"/>
      <c r="M288" s="210" t="s">
        <v>1</v>
      </c>
      <c r="N288" s="211" t="s">
        <v>42</v>
      </c>
      <c r="O288" s="79"/>
      <c r="P288" s="197">
        <f>O288*H288</f>
        <v>0</v>
      </c>
      <c r="Q288" s="197">
        <v>0</v>
      </c>
      <c r="R288" s="197">
        <f>Q288*H288</f>
        <v>0</v>
      </c>
      <c r="S288" s="197">
        <v>0</v>
      </c>
      <c r="T288" s="198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99" t="s">
        <v>158</v>
      </c>
      <c r="AT288" s="199" t="s">
        <v>155</v>
      </c>
      <c r="AU288" s="199" t="s">
        <v>83</v>
      </c>
      <c r="AY288" s="16" t="s">
        <v>148</v>
      </c>
      <c r="BE288" s="200">
        <f>IF(N288="základná",J288,0)</f>
        <v>0</v>
      </c>
      <c r="BF288" s="200">
        <f>IF(N288="znížená",J288,0)</f>
        <v>0</v>
      </c>
      <c r="BG288" s="200">
        <f>IF(N288="zákl. prenesená",J288,0)</f>
        <v>0</v>
      </c>
      <c r="BH288" s="200">
        <f>IF(N288="zníž. prenesená",J288,0)</f>
        <v>0</v>
      </c>
      <c r="BI288" s="200">
        <f>IF(N288="nulová",J288,0)</f>
        <v>0</v>
      </c>
      <c r="BJ288" s="16" t="s">
        <v>89</v>
      </c>
      <c r="BK288" s="200">
        <f>ROUND(I288*H288,2)</f>
        <v>0</v>
      </c>
      <c r="BL288" s="16" t="s">
        <v>154</v>
      </c>
      <c r="BM288" s="199" t="s">
        <v>901</v>
      </c>
    </row>
    <row r="289" s="2" customFormat="1" ht="37.8" customHeight="1">
      <c r="A289" s="35"/>
      <c r="B289" s="186"/>
      <c r="C289" s="201" t="s">
        <v>433</v>
      </c>
      <c r="D289" s="201" t="s">
        <v>155</v>
      </c>
      <c r="E289" s="202" t="s">
        <v>2302</v>
      </c>
      <c r="F289" s="203" t="s">
        <v>2303</v>
      </c>
      <c r="G289" s="204" t="s">
        <v>1</v>
      </c>
      <c r="H289" s="205">
        <v>0</v>
      </c>
      <c r="I289" s="206"/>
      <c r="J289" s="207">
        <f>ROUND(I289*H289,2)</f>
        <v>0</v>
      </c>
      <c r="K289" s="208"/>
      <c r="L289" s="209"/>
      <c r="M289" s="210" t="s">
        <v>1</v>
      </c>
      <c r="N289" s="211" t="s">
        <v>42</v>
      </c>
      <c r="O289" s="79"/>
      <c r="P289" s="197">
        <f>O289*H289</f>
        <v>0</v>
      </c>
      <c r="Q289" s="197">
        <v>0</v>
      </c>
      <c r="R289" s="197">
        <f>Q289*H289</f>
        <v>0</v>
      </c>
      <c r="S289" s="197">
        <v>0</v>
      </c>
      <c r="T289" s="198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99" t="s">
        <v>158</v>
      </c>
      <c r="AT289" s="199" t="s">
        <v>155</v>
      </c>
      <c r="AU289" s="199" t="s">
        <v>83</v>
      </c>
      <c r="AY289" s="16" t="s">
        <v>148</v>
      </c>
      <c r="BE289" s="200">
        <f>IF(N289="základná",J289,0)</f>
        <v>0</v>
      </c>
      <c r="BF289" s="200">
        <f>IF(N289="znížená",J289,0)</f>
        <v>0</v>
      </c>
      <c r="BG289" s="200">
        <f>IF(N289="zákl. prenesená",J289,0)</f>
        <v>0</v>
      </c>
      <c r="BH289" s="200">
        <f>IF(N289="zníž. prenesená",J289,0)</f>
        <v>0</v>
      </c>
      <c r="BI289" s="200">
        <f>IF(N289="nulová",J289,0)</f>
        <v>0</v>
      </c>
      <c r="BJ289" s="16" t="s">
        <v>89</v>
      </c>
      <c r="BK289" s="200">
        <f>ROUND(I289*H289,2)</f>
        <v>0</v>
      </c>
      <c r="BL289" s="16" t="s">
        <v>154</v>
      </c>
      <c r="BM289" s="199" t="s">
        <v>905</v>
      </c>
    </row>
    <row r="290" s="2" customFormat="1" ht="37.8" customHeight="1">
      <c r="A290" s="35"/>
      <c r="B290" s="186"/>
      <c r="C290" s="201" t="s">
        <v>916</v>
      </c>
      <c r="D290" s="201" t="s">
        <v>155</v>
      </c>
      <c r="E290" s="202" t="s">
        <v>2304</v>
      </c>
      <c r="F290" s="203" t="s">
        <v>2305</v>
      </c>
      <c r="G290" s="204" t="s">
        <v>1</v>
      </c>
      <c r="H290" s="205">
        <v>0</v>
      </c>
      <c r="I290" s="206"/>
      <c r="J290" s="207">
        <f>ROUND(I290*H290,2)</f>
        <v>0</v>
      </c>
      <c r="K290" s="208"/>
      <c r="L290" s="209"/>
      <c r="M290" s="210" t="s">
        <v>1</v>
      </c>
      <c r="N290" s="211" t="s">
        <v>42</v>
      </c>
      <c r="O290" s="79"/>
      <c r="P290" s="197">
        <f>O290*H290</f>
        <v>0</v>
      </c>
      <c r="Q290" s="197">
        <v>0</v>
      </c>
      <c r="R290" s="197">
        <f>Q290*H290</f>
        <v>0</v>
      </c>
      <c r="S290" s="197">
        <v>0</v>
      </c>
      <c r="T290" s="198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99" t="s">
        <v>158</v>
      </c>
      <c r="AT290" s="199" t="s">
        <v>155</v>
      </c>
      <c r="AU290" s="199" t="s">
        <v>83</v>
      </c>
      <c r="AY290" s="16" t="s">
        <v>148</v>
      </c>
      <c r="BE290" s="200">
        <f>IF(N290="základná",J290,0)</f>
        <v>0</v>
      </c>
      <c r="BF290" s="200">
        <f>IF(N290="znížená",J290,0)</f>
        <v>0</v>
      </c>
      <c r="BG290" s="200">
        <f>IF(N290="zákl. prenesená",J290,0)</f>
        <v>0</v>
      </c>
      <c r="BH290" s="200">
        <f>IF(N290="zníž. prenesená",J290,0)</f>
        <v>0</v>
      </c>
      <c r="BI290" s="200">
        <f>IF(N290="nulová",J290,0)</f>
        <v>0</v>
      </c>
      <c r="BJ290" s="16" t="s">
        <v>89</v>
      </c>
      <c r="BK290" s="200">
        <f>ROUND(I290*H290,2)</f>
        <v>0</v>
      </c>
      <c r="BL290" s="16" t="s">
        <v>154</v>
      </c>
      <c r="BM290" s="199" t="s">
        <v>908</v>
      </c>
    </row>
    <row r="291" s="2" customFormat="1" ht="24.15" customHeight="1">
      <c r="A291" s="35"/>
      <c r="B291" s="186"/>
      <c r="C291" s="201" t="s">
        <v>437</v>
      </c>
      <c r="D291" s="201" t="s">
        <v>155</v>
      </c>
      <c r="E291" s="202" t="s">
        <v>2306</v>
      </c>
      <c r="F291" s="203" t="s">
        <v>2307</v>
      </c>
      <c r="G291" s="204" t="s">
        <v>1</v>
      </c>
      <c r="H291" s="205">
        <v>0</v>
      </c>
      <c r="I291" s="206"/>
      <c r="J291" s="207">
        <f>ROUND(I291*H291,2)</f>
        <v>0</v>
      </c>
      <c r="K291" s="208"/>
      <c r="L291" s="209"/>
      <c r="M291" s="210" t="s">
        <v>1</v>
      </c>
      <c r="N291" s="211" t="s">
        <v>42</v>
      </c>
      <c r="O291" s="79"/>
      <c r="P291" s="197">
        <f>O291*H291</f>
        <v>0</v>
      </c>
      <c r="Q291" s="197">
        <v>0</v>
      </c>
      <c r="R291" s="197">
        <f>Q291*H291</f>
        <v>0</v>
      </c>
      <c r="S291" s="197">
        <v>0</v>
      </c>
      <c r="T291" s="198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99" t="s">
        <v>158</v>
      </c>
      <c r="AT291" s="199" t="s">
        <v>155</v>
      </c>
      <c r="AU291" s="199" t="s">
        <v>83</v>
      </c>
      <c r="AY291" s="16" t="s">
        <v>148</v>
      </c>
      <c r="BE291" s="200">
        <f>IF(N291="základná",J291,0)</f>
        <v>0</v>
      </c>
      <c r="BF291" s="200">
        <f>IF(N291="znížená",J291,0)</f>
        <v>0</v>
      </c>
      <c r="BG291" s="200">
        <f>IF(N291="zákl. prenesená",J291,0)</f>
        <v>0</v>
      </c>
      <c r="BH291" s="200">
        <f>IF(N291="zníž. prenesená",J291,0)</f>
        <v>0</v>
      </c>
      <c r="BI291" s="200">
        <f>IF(N291="nulová",J291,0)</f>
        <v>0</v>
      </c>
      <c r="BJ291" s="16" t="s">
        <v>89</v>
      </c>
      <c r="BK291" s="200">
        <f>ROUND(I291*H291,2)</f>
        <v>0</v>
      </c>
      <c r="BL291" s="16" t="s">
        <v>154</v>
      </c>
      <c r="BM291" s="199" t="s">
        <v>912</v>
      </c>
    </row>
    <row r="292" s="2" customFormat="1" ht="24.15" customHeight="1">
      <c r="A292" s="35"/>
      <c r="B292" s="186"/>
      <c r="C292" s="201" t="s">
        <v>923</v>
      </c>
      <c r="D292" s="201" t="s">
        <v>155</v>
      </c>
      <c r="E292" s="202" t="s">
        <v>2308</v>
      </c>
      <c r="F292" s="203" t="s">
        <v>2309</v>
      </c>
      <c r="G292" s="204" t="s">
        <v>153</v>
      </c>
      <c r="H292" s="205">
        <v>2</v>
      </c>
      <c r="I292" s="206"/>
      <c r="J292" s="207">
        <f>ROUND(I292*H292,2)</f>
        <v>0</v>
      </c>
      <c r="K292" s="208"/>
      <c r="L292" s="209"/>
      <c r="M292" s="210" t="s">
        <v>1</v>
      </c>
      <c r="N292" s="211" t="s">
        <v>42</v>
      </c>
      <c r="O292" s="79"/>
      <c r="P292" s="197">
        <f>O292*H292</f>
        <v>0</v>
      </c>
      <c r="Q292" s="197">
        <v>0</v>
      </c>
      <c r="R292" s="197">
        <f>Q292*H292</f>
        <v>0</v>
      </c>
      <c r="S292" s="197">
        <v>0</v>
      </c>
      <c r="T292" s="198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199" t="s">
        <v>158</v>
      </c>
      <c r="AT292" s="199" t="s">
        <v>155</v>
      </c>
      <c r="AU292" s="199" t="s">
        <v>83</v>
      </c>
      <c r="AY292" s="16" t="s">
        <v>148</v>
      </c>
      <c r="BE292" s="200">
        <f>IF(N292="základná",J292,0)</f>
        <v>0</v>
      </c>
      <c r="BF292" s="200">
        <f>IF(N292="znížená",J292,0)</f>
        <v>0</v>
      </c>
      <c r="BG292" s="200">
        <f>IF(N292="zákl. prenesená",J292,0)</f>
        <v>0</v>
      </c>
      <c r="BH292" s="200">
        <f>IF(N292="zníž. prenesená",J292,0)</f>
        <v>0</v>
      </c>
      <c r="BI292" s="200">
        <f>IF(N292="nulová",J292,0)</f>
        <v>0</v>
      </c>
      <c r="BJ292" s="16" t="s">
        <v>89</v>
      </c>
      <c r="BK292" s="200">
        <f>ROUND(I292*H292,2)</f>
        <v>0</v>
      </c>
      <c r="BL292" s="16" t="s">
        <v>154</v>
      </c>
      <c r="BM292" s="199" t="s">
        <v>915</v>
      </c>
    </row>
    <row r="293" s="2" customFormat="1" ht="24.15" customHeight="1">
      <c r="A293" s="35"/>
      <c r="B293" s="186"/>
      <c r="C293" s="201" t="s">
        <v>440</v>
      </c>
      <c r="D293" s="201" t="s">
        <v>155</v>
      </c>
      <c r="E293" s="202" t="s">
        <v>2310</v>
      </c>
      <c r="F293" s="203" t="s">
        <v>2311</v>
      </c>
      <c r="G293" s="204" t="s">
        <v>153</v>
      </c>
      <c r="H293" s="205">
        <v>2</v>
      </c>
      <c r="I293" s="206"/>
      <c r="J293" s="207">
        <f>ROUND(I293*H293,2)</f>
        <v>0</v>
      </c>
      <c r="K293" s="208"/>
      <c r="L293" s="209"/>
      <c r="M293" s="210" t="s">
        <v>1</v>
      </c>
      <c r="N293" s="211" t="s">
        <v>42</v>
      </c>
      <c r="O293" s="79"/>
      <c r="P293" s="197">
        <f>O293*H293</f>
        <v>0</v>
      </c>
      <c r="Q293" s="197">
        <v>0</v>
      </c>
      <c r="R293" s="197">
        <f>Q293*H293</f>
        <v>0</v>
      </c>
      <c r="S293" s="197">
        <v>0</v>
      </c>
      <c r="T293" s="198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99" t="s">
        <v>158</v>
      </c>
      <c r="AT293" s="199" t="s">
        <v>155</v>
      </c>
      <c r="AU293" s="199" t="s">
        <v>83</v>
      </c>
      <c r="AY293" s="16" t="s">
        <v>148</v>
      </c>
      <c r="BE293" s="200">
        <f>IF(N293="základná",J293,0)</f>
        <v>0</v>
      </c>
      <c r="BF293" s="200">
        <f>IF(N293="znížená",J293,0)</f>
        <v>0</v>
      </c>
      <c r="BG293" s="200">
        <f>IF(N293="zákl. prenesená",J293,0)</f>
        <v>0</v>
      </c>
      <c r="BH293" s="200">
        <f>IF(N293="zníž. prenesená",J293,0)</f>
        <v>0</v>
      </c>
      <c r="BI293" s="200">
        <f>IF(N293="nulová",J293,0)</f>
        <v>0</v>
      </c>
      <c r="BJ293" s="16" t="s">
        <v>89</v>
      </c>
      <c r="BK293" s="200">
        <f>ROUND(I293*H293,2)</f>
        <v>0</v>
      </c>
      <c r="BL293" s="16" t="s">
        <v>154</v>
      </c>
      <c r="BM293" s="199" t="s">
        <v>919</v>
      </c>
    </row>
    <row r="294" s="2" customFormat="1" ht="16.5" customHeight="1">
      <c r="A294" s="35"/>
      <c r="B294" s="186"/>
      <c r="C294" s="201" t="s">
        <v>930</v>
      </c>
      <c r="D294" s="201" t="s">
        <v>155</v>
      </c>
      <c r="E294" s="202" t="s">
        <v>2312</v>
      </c>
      <c r="F294" s="203" t="s">
        <v>2313</v>
      </c>
      <c r="G294" s="204" t="s">
        <v>153</v>
      </c>
      <c r="H294" s="205">
        <v>4</v>
      </c>
      <c r="I294" s="206"/>
      <c r="J294" s="207">
        <f>ROUND(I294*H294,2)</f>
        <v>0</v>
      </c>
      <c r="K294" s="208"/>
      <c r="L294" s="209"/>
      <c r="M294" s="210" t="s">
        <v>1</v>
      </c>
      <c r="N294" s="211" t="s">
        <v>42</v>
      </c>
      <c r="O294" s="79"/>
      <c r="P294" s="197">
        <f>O294*H294</f>
        <v>0</v>
      </c>
      <c r="Q294" s="197">
        <v>0</v>
      </c>
      <c r="R294" s="197">
        <f>Q294*H294</f>
        <v>0</v>
      </c>
      <c r="S294" s="197">
        <v>0</v>
      </c>
      <c r="T294" s="198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99" t="s">
        <v>158</v>
      </c>
      <c r="AT294" s="199" t="s">
        <v>155</v>
      </c>
      <c r="AU294" s="199" t="s">
        <v>83</v>
      </c>
      <c r="AY294" s="16" t="s">
        <v>148</v>
      </c>
      <c r="BE294" s="200">
        <f>IF(N294="základná",J294,0)</f>
        <v>0</v>
      </c>
      <c r="BF294" s="200">
        <f>IF(N294="znížená",J294,0)</f>
        <v>0</v>
      </c>
      <c r="BG294" s="200">
        <f>IF(N294="zákl. prenesená",J294,0)</f>
        <v>0</v>
      </c>
      <c r="BH294" s="200">
        <f>IF(N294="zníž. prenesená",J294,0)</f>
        <v>0</v>
      </c>
      <c r="BI294" s="200">
        <f>IF(N294="nulová",J294,0)</f>
        <v>0</v>
      </c>
      <c r="BJ294" s="16" t="s">
        <v>89</v>
      </c>
      <c r="BK294" s="200">
        <f>ROUND(I294*H294,2)</f>
        <v>0</v>
      </c>
      <c r="BL294" s="16" t="s">
        <v>154</v>
      </c>
      <c r="BM294" s="199" t="s">
        <v>922</v>
      </c>
    </row>
    <row r="295" s="2" customFormat="1" ht="24.15" customHeight="1">
      <c r="A295" s="35"/>
      <c r="B295" s="186"/>
      <c r="C295" s="201" t="s">
        <v>444</v>
      </c>
      <c r="D295" s="201" t="s">
        <v>155</v>
      </c>
      <c r="E295" s="202" t="s">
        <v>2314</v>
      </c>
      <c r="F295" s="203" t="s">
        <v>2315</v>
      </c>
      <c r="G295" s="204" t="s">
        <v>153</v>
      </c>
      <c r="H295" s="205">
        <v>2</v>
      </c>
      <c r="I295" s="206"/>
      <c r="J295" s="207">
        <f>ROUND(I295*H295,2)</f>
        <v>0</v>
      </c>
      <c r="K295" s="208"/>
      <c r="L295" s="209"/>
      <c r="M295" s="210" t="s">
        <v>1</v>
      </c>
      <c r="N295" s="211" t="s">
        <v>42</v>
      </c>
      <c r="O295" s="79"/>
      <c r="P295" s="197">
        <f>O295*H295</f>
        <v>0</v>
      </c>
      <c r="Q295" s="197">
        <v>0</v>
      </c>
      <c r="R295" s="197">
        <f>Q295*H295</f>
        <v>0</v>
      </c>
      <c r="S295" s="197">
        <v>0</v>
      </c>
      <c r="T295" s="198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99" t="s">
        <v>158</v>
      </c>
      <c r="AT295" s="199" t="s">
        <v>155</v>
      </c>
      <c r="AU295" s="199" t="s">
        <v>83</v>
      </c>
      <c r="AY295" s="16" t="s">
        <v>148</v>
      </c>
      <c r="BE295" s="200">
        <f>IF(N295="základná",J295,0)</f>
        <v>0</v>
      </c>
      <c r="BF295" s="200">
        <f>IF(N295="znížená",J295,0)</f>
        <v>0</v>
      </c>
      <c r="BG295" s="200">
        <f>IF(N295="zákl. prenesená",J295,0)</f>
        <v>0</v>
      </c>
      <c r="BH295" s="200">
        <f>IF(N295="zníž. prenesená",J295,0)</f>
        <v>0</v>
      </c>
      <c r="BI295" s="200">
        <f>IF(N295="nulová",J295,0)</f>
        <v>0</v>
      </c>
      <c r="BJ295" s="16" t="s">
        <v>89</v>
      </c>
      <c r="BK295" s="200">
        <f>ROUND(I295*H295,2)</f>
        <v>0</v>
      </c>
      <c r="BL295" s="16" t="s">
        <v>154</v>
      </c>
      <c r="BM295" s="199" t="s">
        <v>926</v>
      </c>
    </row>
    <row r="296" s="2" customFormat="1" ht="16.5" customHeight="1">
      <c r="A296" s="35"/>
      <c r="B296" s="186"/>
      <c r="C296" s="201" t="s">
        <v>937</v>
      </c>
      <c r="D296" s="201" t="s">
        <v>155</v>
      </c>
      <c r="E296" s="202" t="s">
        <v>2316</v>
      </c>
      <c r="F296" s="203" t="s">
        <v>2317</v>
      </c>
      <c r="G296" s="204" t="s">
        <v>153</v>
      </c>
      <c r="H296" s="205">
        <v>2</v>
      </c>
      <c r="I296" s="206"/>
      <c r="J296" s="207">
        <f>ROUND(I296*H296,2)</f>
        <v>0</v>
      </c>
      <c r="K296" s="208"/>
      <c r="L296" s="209"/>
      <c r="M296" s="210" t="s">
        <v>1</v>
      </c>
      <c r="N296" s="211" t="s">
        <v>42</v>
      </c>
      <c r="O296" s="79"/>
      <c r="P296" s="197">
        <f>O296*H296</f>
        <v>0</v>
      </c>
      <c r="Q296" s="197">
        <v>0</v>
      </c>
      <c r="R296" s="197">
        <f>Q296*H296</f>
        <v>0</v>
      </c>
      <c r="S296" s="197">
        <v>0</v>
      </c>
      <c r="T296" s="198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99" t="s">
        <v>158</v>
      </c>
      <c r="AT296" s="199" t="s">
        <v>155</v>
      </c>
      <c r="AU296" s="199" t="s">
        <v>83</v>
      </c>
      <c r="AY296" s="16" t="s">
        <v>148</v>
      </c>
      <c r="BE296" s="200">
        <f>IF(N296="základná",J296,0)</f>
        <v>0</v>
      </c>
      <c r="BF296" s="200">
        <f>IF(N296="znížená",J296,0)</f>
        <v>0</v>
      </c>
      <c r="BG296" s="200">
        <f>IF(N296="zákl. prenesená",J296,0)</f>
        <v>0</v>
      </c>
      <c r="BH296" s="200">
        <f>IF(N296="zníž. prenesená",J296,0)</f>
        <v>0</v>
      </c>
      <c r="BI296" s="200">
        <f>IF(N296="nulová",J296,0)</f>
        <v>0</v>
      </c>
      <c r="BJ296" s="16" t="s">
        <v>89</v>
      </c>
      <c r="BK296" s="200">
        <f>ROUND(I296*H296,2)</f>
        <v>0</v>
      </c>
      <c r="BL296" s="16" t="s">
        <v>154</v>
      </c>
      <c r="BM296" s="199" t="s">
        <v>929</v>
      </c>
    </row>
    <row r="297" s="2" customFormat="1" ht="24.15" customHeight="1">
      <c r="A297" s="35"/>
      <c r="B297" s="186"/>
      <c r="C297" s="201" t="s">
        <v>447</v>
      </c>
      <c r="D297" s="201" t="s">
        <v>155</v>
      </c>
      <c r="E297" s="202" t="s">
        <v>2318</v>
      </c>
      <c r="F297" s="203" t="s">
        <v>2319</v>
      </c>
      <c r="G297" s="204" t="s">
        <v>1</v>
      </c>
      <c r="H297" s="205">
        <v>0</v>
      </c>
      <c r="I297" s="206"/>
      <c r="J297" s="207">
        <f>ROUND(I297*H297,2)</f>
        <v>0</v>
      </c>
      <c r="K297" s="208"/>
      <c r="L297" s="209"/>
      <c r="M297" s="210" t="s">
        <v>1</v>
      </c>
      <c r="N297" s="211" t="s">
        <v>42</v>
      </c>
      <c r="O297" s="79"/>
      <c r="P297" s="197">
        <f>O297*H297</f>
        <v>0</v>
      </c>
      <c r="Q297" s="197">
        <v>0</v>
      </c>
      <c r="R297" s="197">
        <f>Q297*H297</f>
        <v>0</v>
      </c>
      <c r="S297" s="197">
        <v>0</v>
      </c>
      <c r="T297" s="198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99" t="s">
        <v>158</v>
      </c>
      <c r="AT297" s="199" t="s">
        <v>155</v>
      </c>
      <c r="AU297" s="199" t="s">
        <v>83</v>
      </c>
      <c r="AY297" s="16" t="s">
        <v>148</v>
      </c>
      <c r="BE297" s="200">
        <f>IF(N297="základná",J297,0)</f>
        <v>0</v>
      </c>
      <c r="BF297" s="200">
        <f>IF(N297="znížená",J297,0)</f>
        <v>0</v>
      </c>
      <c r="BG297" s="200">
        <f>IF(N297="zákl. prenesená",J297,0)</f>
        <v>0</v>
      </c>
      <c r="BH297" s="200">
        <f>IF(N297="zníž. prenesená",J297,0)</f>
        <v>0</v>
      </c>
      <c r="BI297" s="200">
        <f>IF(N297="nulová",J297,0)</f>
        <v>0</v>
      </c>
      <c r="BJ297" s="16" t="s">
        <v>89</v>
      </c>
      <c r="BK297" s="200">
        <f>ROUND(I297*H297,2)</f>
        <v>0</v>
      </c>
      <c r="BL297" s="16" t="s">
        <v>154</v>
      </c>
      <c r="BM297" s="199" t="s">
        <v>933</v>
      </c>
    </row>
    <row r="298" s="2" customFormat="1" ht="16.5" customHeight="1">
      <c r="A298" s="35"/>
      <c r="B298" s="186"/>
      <c r="C298" s="201" t="s">
        <v>944</v>
      </c>
      <c r="D298" s="201" t="s">
        <v>155</v>
      </c>
      <c r="E298" s="202" t="s">
        <v>2320</v>
      </c>
      <c r="F298" s="203" t="s">
        <v>2321</v>
      </c>
      <c r="G298" s="204" t="s">
        <v>1975</v>
      </c>
      <c r="H298" s="205">
        <v>30</v>
      </c>
      <c r="I298" s="206"/>
      <c r="J298" s="207">
        <f>ROUND(I298*H298,2)</f>
        <v>0</v>
      </c>
      <c r="K298" s="208"/>
      <c r="L298" s="209"/>
      <c r="M298" s="210" t="s">
        <v>1</v>
      </c>
      <c r="N298" s="211" t="s">
        <v>42</v>
      </c>
      <c r="O298" s="79"/>
      <c r="P298" s="197">
        <f>O298*H298</f>
        <v>0</v>
      </c>
      <c r="Q298" s="197">
        <v>0</v>
      </c>
      <c r="R298" s="197">
        <f>Q298*H298</f>
        <v>0</v>
      </c>
      <c r="S298" s="197">
        <v>0</v>
      </c>
      <c r="T298" s="198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99" t="s">
        <v>158</v>
      </c>
      <c r="AT298" s="199" t="s">
        <v>155</v>
      </c>
      <c r="AU298" s="199" t="s">
        <v>83</v>
      </c>
      <c r="AY298" s="16" t="s">
        <v>148</v>
      </c>
      <c r="BE298" s="200">
        <f>IF(N298="základná",J298,0)</f>
        <v>0</v>
      </c>
      <c r="BF298" s="200">
        <f>IF(N298="znížená",J298,0)</f>
        <v>0</v>
      </c>
      <c r="BG298" s="200">
        <f>IF(N298="zákl. prenesená",J298,0)</f>
        <v>0</v>
      </c>
      <c r="BH298" s="200">
        <f>IF(N298="zníž. prenesená",J298,0)</f>
        <v>0</v>
      </c>
      <c r="BI298" s="200">
        <f>IF(N298="nulová",J298,0)</f>
        <v>0</v>
      </c>
      <c r="BJ298" s="16" t="s">
        <v>89</v>
      </c>
      <c r="BK298" s="200">
        <f>ROUND(I298*H298,2)</f>
        <v>0</v>
      </c>
      <c r="BL298" s="16" t="s">
        <v>154</v>
      </c>
      <c r="BM298" s="199" t="s">
        <v>936</v>
      </c>
    </row>
    <row r="299" s="2" customFormat="1" ht="16.5" customHeight="1">
      <c r="A299" s="35"/>
      <c r="B299" s="186"/>
      <c r="C299" s="201" t="s">
        <v>451</v>
      </c>
      <c r="D299" s="201" t="s">
        <v>155</v>
      </c>
      <c r="E299" s="202" t="s">
        <v>2322</v>
      </c>
      <c r="F299" s="203" t="s">
        <v>2323</v>
      </c>
      <c r="G299" s="204" t="s">
        <v>1975</v>
      </c>
      <c r="H299" s="205">
        <v>20</v>
      </c>
      <c r="I299" s="206"/>
      <c r="J299" s="207">
        <f>ROUND(I299*H299,2)</f>
        <v>0</v>
      </c>
      <c r="K299" s="208"/>
      <c r="L299" s="209"/>
      <c r="M299" s="210" t="s">
        <v>1</v>
      </c>
      <c r="N299" s="211" t="s">
        <v>42</v>
      </c>
      <c r="O299" s="79"/>
      <c r="P299" s="197">
        <f>O299*H299</f>
        <v>0</v>
      </c>
      <c r="Q299" s="197">
        <v>0</v>
      </c>
      <c r="R299" s="197">
        <f>Q299*H299</f>
        <v>0</v>
      </c>
      <c r="S299" s="197">
        <v>0</v>
      </c>
      <c r="T299" s="198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199" t="s">
        <v>158</v>
      </c>
      <c r="AT299" s="199" t="s">
        <v>155</v>
      </c>
      <c r="AU299" s="199" t="s">
        <v>83</v>
      </c>
      <c r="AY299" s="16" t="s">
        <v>148</v>
      </c>
      <c r="BE299" s="200">
        <f>IF(N299="základná",J299,0)</f>
        <v>0</v>
      </c>
      <c r="BF299" s="200">
        <f>IF(N299="znížená",J299,0)</f>
        <v>0</v>
      </c>
      <c r="BG299" s="200">
        <f>IF(N299="zákl. prenesená",J299,0)</f>
        <v>0</v>
      </c>
      <c r="BH299" s="200">
        <f>IF(N299="zníž. prenesená",J299,0)</f>
        <v>0</v>
      </c>
      <c r="BI299" s="200">
        <f>IF(N299="nulová",J299,0)</f>
        <v>0</v>
      </c>
      <c r="BJ299" s="16" t="s">
        <v>89</v>
      </c>
      <c r="BK299" s="200">
        <f>ROUND(I299*H299,2)</f>
        <v>0</v>
      </c>
      <c r="BL299" s="16" t="s">
        <v>154</v>
      </c>
      <c r="BM299" s="199" t="s">
        <v>940</v>
      </c>
    </row>
    <row r="300" s="2" customFormat="1" ht="16.5" customHeight="1">
      <c r="A300" s="35"/>
      <c r="B300" s="186"/>
      <c r="C300" s="201" t="s">
        <v>951</v>
      </c>
      <c r="D300" s="201" t="s">
        <v>155</v>
      </c>
      <c r="E300" s="202" t="s">
        <v>2324</v>
      </c>
      <c r="F300" s="203" t="s">
        <v>2325</v>
      </c>
      <c r="G300" s="204" t="s">
        <v>1975</v>
      </c>
      <c r="H300" s="205">
        <v>24</v>
      </c>
      <c r="I300" s="206"/>
      <c r="J300" s="207">
        <f>ROUND(I300*H300,2)</f>
        <v>0</v>
      </c>
      <c r="K300" s="208"/>
      <c r="L300" s="209"/>
      <c r="M300" s="210" t="s">
        <v>1</v>
      </c>
      <c r="N300" s="211" t="s">
        <v>42</v>
      </c>
      <c r="O300" s="79"/>
      <c r="P300" s="197">
        <f>O300*H300</f>
        <v>0</v>
      </c>
      <c r="Q300" s="197">
        <v>0</v>
      </c>
      <c r="R300" s="197">
        <f>Q300*H300</f>
        <v>0</v>
      </c>
      <c r="S300" s="197">
        <v>0</v>
      </c>
      <c r="T300" s="198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99" t="s">
        <v>158</v>
      </c>
      <c r="AT300" s="199" t="s">
        <v>155</v>
      </c>
      <c r="AU300" s="199" t="s">
        <v>83</v>
      </c>
      <c r="AY300" s="16" t="s">
        <v>148</v>
      </c>
      <c r="BE300" s="200">
        <f>IF(N300="základná",J300,0)</f>
        <v>0</v>
      </c>
      <c r="BF300" s="200">
        <f>IF(N300="znížená",J300,0)</f>
        <v>0</v>
      </c>
      <c r="BG300" s="200">
        <f>IF(N300="zákl. prenesená",J300,0)</f>
        <v>0</v>
      </c>
      <c r="BH300" s="200">
        <f>IF(N300="zníž. prenesená",J300,0)</f>
        <v>0</v>
      </c>
      <c r="BI300" s="200">
        <f>IF(N300="nulová",J300,0)</f>
        <v>0</v>
      </c>
      <c r="BJ300" s="16" t="s">
        <v>89</v>
      </c>
      <c r="BK300" s="200">
        <f>ROUND(I300*H300,2)</f>
        <v>0</v>
      </c>
      <c r="BL300" s="16" t="s">
        <v>154</v>
      </c>
      <c r="BM300" s="199" t="s">
        <v>943</v>
      </c>
    </row>
    <row r="301" s="2" customFormat="1" ht="16.5" customHeight="1">
      <c r="A301" s="35"/>
      <c r="B301" s="186"/>
      <c r="C301" s="201" t="s">
        <v>454</v>
      </c>
      <c r="D301" s="201" t="s">
        <v>155</v>
      </c>
      <c r="E301" s="202" t="s">
        <v>2326</v>
      </c>
      <c r="F301" s="203" t="s">
        <v>2327</v>
      </c>
      <c r="G301" s="204" t="s">
        <v>1975</v>
      </c>
      <c r="H301" s="205">
        <v>30</v>
      </c>
      <c r="I301" s="206"/>
      <c r="J301" s="207">
        <f>ROUND(I301*H301,2)</f>
        <v>0</v>
      </c>
      <c r="K301" s="208"/>
      <c r="L301" s="209"/>
      <c r="M301" s="210" t="s">
        <v>1</v>
      </c>
      <c r="N301" s="211" t="s">
        <v>42</v>
      </c>
      <c r="O301" s="79"/>
      <c r="P301" s="197">
        <f>O301*H301</f>
        <v>0</v>
      </c>
      <c r="Q301" s="197">
        <v>0</v>
      </c>
      <c r="R301" s="197">
        <f>Q301*H301</f>
        <v>0</v>
      </c>
      <c r="S301" s="197">
        <v>0</v>
      </c>
      <c r="T301" s="198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99" t="s">
        <v>158</v>
      </c>
      <c r="AT301" s="199" t="s">
        <v>155</v>
      </c>
      <c r="AU301" s="199" t="s">
        <v>83</v>
      </c>
      <c r="AY301" s="16" t="s">
        <v>148</v>
      </c>
      <c r="BE301" s="200">
        <f>IF(N301="základná",J301,0)</f>
        <v>0</v>
      </c>
      <c r="BF301" s="200">
        <f>IF(N301="znížená",J301,0)</f>
        <v>0</v>
      </c>
      <c r="BG301" s="200">
        <f>IF(N301="zákl. prenesená",J301,0)</f>
        <v>0</v>
      </c>
      <c r="BH301" s="200">
        <f>IF(N301="zníž. prenesená",J301,0)</f>
        <v>0</v>
      </c>
      <c r="BI301" s="200">
        <f>IF(N301="nulová",J301,0)</f>
        <v>0</v>
      </c>
      <c r="BJ301" s="16" t="s">
        <v>89</v>
      </c>
      <c r="BK301" s="200">
        <f>ROUND(I301*H301,2)</f>
        <v>0</v>
      </c>
      <c r="BL301" s="16" t="s">
        <v>154</v>
      </c>
      <c r="BM301" s="199" t="s">
        <v>947</v>
      </c>
    </row>
    <row r="302" s="2" customFormat="1" ht="16.5" customHeight="1">
      <c r="A302" s="35"/>
      <c r="B302" s="186"/>
      <c r="C302" s="201" t="s">
        <v>958</v>
      </c>
      <c r="D302" s="201" t="s">
        <v>155</v>
      </c>
      <c r="E302" s="202" t="s">
        <v>2328</v>
      </c>
      <c r="F302" s="203" t="s">
        <v>2329</v>
      </c>
      <c r="G302" s="204" t="s">
        <v>1975</v>
      </c>
      <c r="H302" s="205">
        <v>44</v>
      </c>
      <c r="I302" s="206"/>
      <c r="J302" s="207">
        <f>ROUND(I302*H302,2)</f>
        <v>0</v>
      </c>
      <c r="K302" s="208"/>
      <c r="L302" s="209"/>
      <c r="M302" s="210" t="s">
        <v>1</v>
      </c>
      <c r="N302" s="211" t="s">
        <v>42</v>
      </c>
      <c r="O302" s="79"/>
      <c r="P302" s="197">
        <f>O302*H302</f>
        <v>0</v>
      </c>
      <c r="Q302" s="197">
        <v>0</v>
      </c>
      <c r="R302" s="197">
        <f>Q302*H302</f>
        <v>0</v>
      </c>
      <c r="S302" s="197">
        <v>0</v>
      </c>
      <c r="T302" s="198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99" t="s">
        <v>158</v>
      </c>
      <c r="AT302" s="199" t="s">
        <v>155</v>
      </c>
      <c r="AU302" s="199" t="s">
        <v>83</v>
      </c>
      <c r="AY302" s="16" t="s">
        <v>148</v>
      </c>
      <c r="BE302" s="200">
        <f>IF(N302="základná",J302,0)</f>
        <v>0</v>
      </c>
      <c r="BF302" s="200">
        <f>IF(N302="znížená",J302,0)</f>
        <v>0</v>
      </c>
      <c r="BG302" s="200">
        <f>IF(N302="zákl. prenesená",J302,0)</f>
        <v>0</v>
      </c>
      <c r="BH302" s="200">
        <f>IF(N302="zníž. prenesená",J302,0)</f>
        <v>0</v>
      </c>
      <c r="BI302" s="200">
        <f>IF(N302="nulová",J302,0)</f>
        <v>0</v>
      </c>
      <c r="BJ302" s="16" t="s">
        <v>89</v>
      </c>
      <c r="BK302" s="200">
        <f>ROUND(I302*H302,2)</f>
        <v>0</v>
      </c>
      <c r="BL302" s="16" t="s">
        <v>154</v>
      </c>
      <c r="BM302" s="199" t="s">
        <v>950</v>
      </c>
    </row>
    <row r="303" s="2" customFormat="1" ht="21.75" customHeight="1">
      <c r="A303" s="35"/>
      <c r="B303" s="186"/>
      <c r="C303" s="187" t="s">
        <v>458</v>
      </c>
      <c r="D303" s="187" t="s">
        <v>150</v>
      </c>
      <c r="E303" s="188" t="s">
        <v>2330</v>
      </c>
      <c r="F303" s="189" t="s">
        <v>2331</v>
      </c>
      <c r="G303" s="190" t="s">
        <v>153</v>
      </c>
      <c r="H303" s="191">
        <v>1</v>
      </c>
      <c r="I303" s="192"/>
      <c r="J303" s="193">
        <f>ROUND(I303*H303,2)</f>
        <v>0</v>
      </c>
      <c r="K303" s="194"/>
      <c r="L303" s="36"/>
      <c r="M303" s="195" t="s">
        <v>1</v>
      </c>
      <c r="N303" s="196" t="s">
        <v>42</v>
      </c>
      <c r="O303" s="79"/>
      <c r="P303" s="197">
        <f>O303*H303</f>
        <v>0</v>
      </c>
      <c r="Q303" s="197">
        <v>0</v>
      </c>
      <c r="R303" s="197">
        <f>Q303*H303</f>
        <v>0</v>
      </c>
      <c r="S303" s="197">
        <v>0</v>
      </c>
      <c r="T303" s="198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99" t="s">
        <v>154</v>
      </c>
      <c r="AT303" s="199" t="s">
        <v>150</v>
      </c>
      <c r="AU303" s="199" t="s">
        <v>83</v>
      </c>
      <c r="AY303" s="16" t="s">
        <v>148</v>
      </c>
      <c r="BE303" s="200">
        <f>IF(N303="základná",J303,0)</f>
        <v>0</v>
      </c>
      <c r="BF303" s="200">
        <f>IF(N303="znížená",J303,0)</f>
        <v>0</v>
      </c>
      <c r="BG303" s="200">
        <f>IF(N303="zákl. prenesená",J303,0)</f>
        <v>0</v>
      </c>
      <c r="BH303" s="200">
        <f>IF(N303="zníž. prenesená",J303,0)</f>
        <v>0</v>
      </c>
      <c r="BI303" s="200">
        <f>IF(N303="nulová",J303,0)</f>
        <v>0</v>
      </c>
      <c r="BJ303" s="16" t="s">
        <v>89</v>
      </c>
      <c r="BK303" s="200">
        <f>ROUND(I303*H303,2)</f>
        <v>0</v>
      </c>
      <c r="BL303" s="16" t="s">
        <v>154</v>
      </c>
      <c r="BM303" s="199" t="s">
        <v>2332</v>
      </c>
    </row>
    <row r="304" s="2" customFormat="1" ht="16.5" customHeight="1">
      <c r="A304" s="35"/>
      <c r="B304" s="186"/>
      <c r="C304" s="201" t="s">
        <v>965</v>
      </c>
      <c r="D304" s="201" t="s">
        <v>155</v>
      </c>
      <c r="E304" s="202" t="s">
        <v>2333</v>
      </c>
      <c r="F304" s="203" t="s">
        <v>2181</v>
      </c>
      <c r="G304" s="204" t="s">
        <v>153</v>
      </c>
      <c r="H304" s="205">
        <v>1</v>
      </c>
      <c r="I304" s="206"/>
      <c r="J304" s="207">
        <f>ROUND(I304*H304,2)</f>
        <v>0</v>
      </c>
      <c r="K304" s="208"/>
      <c r="L304" s="209"/>
      <c r="M304" s="210" t="s">
        <v>1</v>
      </c>
      <c r="N304" s="211" t="s">
        <v>42</v>
      </c>
      <c r="O304" s="79"/>
      <c r="P304" s="197">
        <f>O304*H304</f>
        <v>0</v>
      </c>
      <c r="Q304" s="197">
        <v>0</v>
      </c>
      <c r="R304" s="197">
        <f>Q304*H304</f>
        <v>0</v>
      </c>
      <c r="S304" s="197">
        <v>0</v>
      </c>
      <c r="T304" s="198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99" t="s">
        <v>158</v>
      </c>
      <c r="AT304" s="199" t="s">
        <v>155</v>
      </c>
      <c r="AU304" s="199" t="s">
        <v>83</v>
      </c>
      <c r="AY304" s="16" t="s">
        <v>148</v>
      </c>
      <c r="BE304" s="200">
        <f>IF(N304="základná",J304,0)</f>
        <v>0</v>
      </c>
      <c r="BF304" s="200">
        <f>IF(N304="znížená",J304,0)</f>
        <v>0</v>
      </c>
      <c r="BG304" s="200">
        <f>IF(N304="zákl. prenesená",J304,0)</f>
        <v>0</v>
      </c>
      <c r="BH304" s="200">
        <f>IF(N304="zníž. prenesená",J304,0)</f>
        <v>0</v>
      </c>
      <c r="BI304" s="200">
        <f>IF(N304="nulová",J304,0)</f>
        <v>0</v>
      </c>
      <c r="BJ304" s="16" t="s">
        <v>89</v>
      </c>
      <c r="BK304" s="200">
        <f>ROUND(I304*H304,2)</f>
        <v>0</v>
      </c>
      <c r="BL304" s="16" t="s">
        <v>154</v>
      </c>
      <c r="BM304" s="199" t="s">
        <v>957</v>
      </c>
    </row>
    <row r="305" s="12" customFormat="1" ht="25.92" customHeight="1">
      <c r="A305" s="12"/>
      <c r="B305" s="173"/>
      <c r="C305" s="12"/>
      <c r="D305" s="174" t="s">
        <v>75</v>
      </c>
      <c r="E305" s="175" t="s">
        <v>2334</v>
      </c>
      <c r="F305" s="175" t="s">
        <v>2335</v>
      </c>
      <c r="G305" s="12"/>
      <c r="H305" s="12"/>
      <c r="I305" s="176"/>
      <c r="J305" s="177">
        <f>BK305</f>
        <v>0</v>
      </c>
      <c r="K305" s="12"/>
      <c r="L305" s="173"/>
      <c r="M305" s="178"/>
      <c r="N305" s="179"/>
      <c r="O305" s="179"/>
      <c r="P305" s="180">
        <f>SUM(P306:P312)</f>
        <v>0</v>
      </c>
      <c r="Q305" s="179"/>
      <c r="R305" s="180">
        <f>SUM(R306:R312)</f>
        <v>0</v>
      </c>
      <c r="S305" s="179"/>
      <c r="T305" s="181">
        <f>SUM(T306:T312)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174" t="s">
        <v>83</v>
      </c>
      <c r="AT305" s="182" t="s">
        <v>75</v>
      </c>
      <c r="AU305" s="182" t="s">
        <v>76</v>
      </c>
      <c r="AY305" s="174" t="s">
        <v>148</v>
      </c>
      <c r="BK305" s="183">
        <f>SUM(BK306:BK312)</f>
        <v>0</v>
      </c>
    </row>
    <row r="306" s="2" customFormat="1" ht="24.15" customHeight="1">
      <c r="A306" s="35"/>
      <c r="B306" s="186"/>
      <c r="C306" s="187" t="s">
        <v>461</v>
      </c>
      <c r="D306" s="187" t="s">
        <v>150</v>
      </c>
      <c r="E306" s="188" t="s">
        <v>2336</v>
      </c>
      <c r="F306" s="189" t="s">
        <v>2337</v>
      </c>
      <c r="G306" s="190" t="s">
        <v>153</v>
      </c>
      <c r="H306" s="191">
        <v>1</v>
      </c>
      <c r="I306" s="192"/>
      <c r="J306" s="193">
        <f>ROUND(I306*H306,2)</f>
        <v>0</v>
      </c>
      <c r="K306" s="194"/>
      <c r="L306" s="36"/>
      <c r="M306" s="195" t="s">
        <v>1</v>
      </c>
      <c r="N306" s="196" t="s">
        <v>42</v>
      </c>
      <c r="O306" s="79"/>
      <c r="P306" s="197">
        <f>O306*H306</f>
        <v>0</v>
      </c>
      <c r="Q306" s="197">
        <v>0</v>
      </c>
      <c r="R306" s="197">
        <f>Q306*H306</f>
        <v>0</v>
      </c>
      <c r="S306" s="197">
        <v>0</v>
      </c>
      <c r="T306" s="198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99" t="s">
        <v>154</v>
      </c>
      <c r="AT306" s="199" t="s">
        <v>150</v>
      </c>
      <c r="AU306" s="199" t="s">
        <v>83</v>
      </c>
      <c r="AY306" s="16" t="s">
        <v>148</v>
      </c>
      <c r="BE306" s="200">
        <f>IF(N306="základná",J306,0)</f>
        <v>0</v>
      </c>
      <c r="BF306" s="200">
        <f>IF(N306="znížená",J306,0)</f>
        <v>0</v>
      </c>
      <c r="BG306" s="200">
        <f>IF(N306="zákl. prenesená",J306,0)</f>
        <v>0</v>
      </c>
      <c r="BH306" s="200">
        <f>IF(N306="zníž. prenesená",J306,0)</f>
        <v>0</v>
      </c>
      <c r="BI306" s="200">
        <f>IF(N306="nulová",J306,0)</f>
        <v>0</v>
      </c>
      <c r="BJ306" s="16" t="s">
        <v>89</v>
      </c>
      <c r="BK306" s="200">
        <f>ROUND(I306*H306,2)</f>
        <v>0</v>
      </c>
      <c r="BL306" s="16" t="s">
        <v>154</v>
      </c>
      <c r="BM306" s="199" t="s">
        <v>964</v>
      </c>
    </row>
    <row r="307" s="2" customFormat="1" ht="16.5" customHeight="1">
      <c r="A307" s="35"/>
      <c r="B307" s="186"/>
      <c r="C307" s="187" t="s">
        <v>972</v>
      </c>
      <c r="D307" s="187" t="s">
        <v>150</v>
      </c>
      <c r="E307" s="188" t="s">
        <v>2338</v>
      </c>
      <c r="F307" s="189" t="s">
        <v>2339</v>
      </c>
      <c r="G307" s="190" t="s">
        <v>153</v>
      </c>
      <c r="H307" s="191">
        <v>1</v>
      </c>
      <c r="I307" s="192"/>
      <c r="J307" s="193">
        <f>ROUND(I307*H307,2)</f>
        <v>0</v>
      </c>
      <c r="K307" s="194"/>
      <c r="L307" s="36"/>
      <c r="M307" s="195" t="s">
        <v>1</v>
      </c>
      <c r="N307" s="196" t="s">
        <v>42</v>
      </c>
      <c r="O307" s="79"/>
      <c r="P307" s="197">
        <f>O307*H307</f>
        <v>0</v>
      </c>
      <c r="Q307" s="197">
        <v>0</v>
      </c>
      <c r="R307" s="197">
        <f>Q307*H307</f>
        <v>0</v>
      </c>
      <c r="S307" s="197">
        <v>0</v>
      </c>
      <c r="T307" s="198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99" t="s">
        <v>154</v>
      </c>
      <c r="AT307" s="199" t="s">
        <v>150</v>
      </c>
      <c r="AU307" s="199" t="s">
        <v>83</v>
      </c>
      <c r="AY307" s="16" t="s">
        <v>148</v>
      </c>
      <c r="BE307" s="200">
        <f>IF(N307="základná",J307,0)</f>
        <v>0</v>
      </c>
      <c r="BF307" s="200">
        <f>IF(N307="znížená",J307,0)</f>
        <v>0</v>
      </c>
      <c r="BG307" s="200">
        <f>IF(N307="zákl. prenesená",J307,0)</f>
        <v>0</v>
      </c>
      <c r="BH307" s="200">
        <f>IF(N307="zníž. prenesená",J307,0)</f>
        <v>0</v>
      </c>
      <c r="BI307" s="200">
        <f>IF(N307="nulová",J307,0)</f>
        <v>0</v>
      </c>
      <c r="BJ307" s="16" t="s">
        <v>89</v>
      </c>
      <c r="BK307" s="200">
        <f>ROUND(I307*H307,2)</f>
        <v>0</v>
      </c>
      <c r="BL307" s="16" t="s">
        <v>154</v>
      </c>
      <c r="BM307" s="199" t="s">
        <v>968</v>
      </c>
    </row>
    <row r="308" s="2" customFormat="1" ht="16.5" customHeight="1">
      <c r="A308" s="35"/>
      <c r="B308" s="186"/>
      <c r="C308" s="201" t="s">
        <v>465</v>
      </c>
      <c r="D308" s="201" t="s">
        <v>155</v>
      </c>
      <c r="E308" s="202" t="s">
        <v>2340</v>
      </c>
      <c r="F308" s="203" t="s">
        <v>2341</v>
      </c>
      <c r="G308" s="204" t="s">
        <v>153</v>
      </c>
      <c r="H308" s="205">
        <v>1</v>
      </c>
      <c r="I308" s="206"/>
      <c r="J308" s="207">
        <f>ROUND(I308*H308,2)</f>
        <v>0</v>
      </c>
      <c r="K308" s="208"/>
      <c r="L308" s="209"/>
      <c r="M308" s="210" t="s">
        <v>1</v>
      </c>
      <c r="N308" s="211" t="s">
        <v>42</v>
      </c>
      <c r="O308" s="79"/>
      <c r="P308" s="197">
        <f>O308*H308</f>
        <v>0</v>
      </c>
      <c r="Q308" s="197">
        <v>0</v>
      </c>
      <c r="R308" s="197">
        <f>Q308*H308</f>
        <v>0</v>
      </c>
      <c r="S308" s="197">
        <v>0</v>
      </c>
      <c r="T308" s="198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99" t="s">
        <v>158</v>
      </c>
      <c r="AT308" s="199" t="s">
        <v>155</v>
      </c>
      <c r="AU308" s="199" t="s">
        <v>83</v>
      </c>
      <c r="AY308" s="16" t="s">
        <v>148</v>
      </c>
      <c r="BE308" s="200">
        <f>IF(N308="základná",J308,0)</f>
        <v>0</v>
      </c>
      <c r="BF308" s="200">
        <f>IF(N308="znížená",J308,0)</f>
        <v>0</v>
      </c>
      <c r="BG308" s="200">
        <f>IF(N308="zákl. prenesená",J308,0)</f>
        <v>0</v>
      </c>
      <c r="BH308" s="200">
        <f>IF(N308="zníž. prenesená",J308,0)</f>
        <v>0</v>
      </c>
      <c r="BI308" s="200">
        <f>IF(N308="nulová",J308,0)</f>
        <v>0</v>
      </c>
      <c r="BJ308" s="16" t="s">
        <v>89</v>
      </c>
      <c r="BK308" s="200">
        <f>ROUND(I308*H308,2)</f>
        <v>0</v>
      </c>
      <c r="BL308" s="16" t="s">
        <v>154</v>
      </c>
      <c r="BM308" s="199" t="s">
        <v>971</v>
      </c>
    </row>
    <row r="309" s="2" customFormat="1" ht="16.5" customHeight="1">
      <c r="A309" s="35"/>
      <c r="B309" s="186"/>
      <c r="C309" s="187" t="s">
        <v>979</v>
      </c>
      <c r="D309" s="187" t="s">
        <v>150</v>
      </c>
      <c r="E309" s="188" t="s">
        <v>2342</v>
      </c>
      <c r="F309" s="189" t="s">
        <v>2343</v>
      </c>
      <c r="G309" s="190" t="s">
        <v>153</v>
      </c>
      <c r="H309" s="191">
        <v>1</v>
      </c>
      <c r="I309" s="192"/>
      <c r="J309" s="193">
        <f>ROUND(I309*H309,2)</f>
        <v>0</v>
      </c>
      <c r="K309" s="194"/>
      <c r="L309" s="36"/>
      <c r="M309" s="195" t="s">
        <v>1</v>
      </c>
      <c r="N309" s="196" t="s">
        <v>42</v>
      </c>
      <c r="O309" s="79"/>
      <c r="P309" s="197">
        <f>O309*H309</f>
        <v>0</v>
      </c>
      <c r="Q309" s="197">
        <v>0</v>
      </c>
      <c r="R309" s="197">
        <f>Q309*H309</f>
        <v>0</v>
      </c>
      <c r="S309" s="197">
        <v>0</v>
      </c>
      <c r="T309" s="198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199" t="s">
        <v>154</v>
      </c>
      <c r="AT309" s="199" t="s">
        <v>150</v>
      </c>
      <c r="AU309" s="199" t="s">
        <v>83</v>
      </c>
      <c r="AY309" s="16" t="s">
        <v>148</v>
      </c>
      <c r="BE309" s="200">
        <f>IF(N309="základná",J309,0)</f>
        <v>0</v>
      </c>
      <c r="BF309" s="200">
        <f>IF(N309="znížená",J309,0)</f>
        <v>0</v>
      </c>
      <c r="BG309" s="200">
        <f>IF(N309="zákl. prenesená",J309,0)</f>
        <v>0</v>
      </c>
      <c r="BH309" s="200">
        <f>IF(N309="zníž. prenesená",J309,0)</f>
        <v>0</v>
      </c>
      <c r="BI309" s="200">
        <f>IF(N309="nulová",J309,0)</f>
        <v>0</v>
      </c>
      <c r="BJ309" s="16" t="s">
        <v>89</v>
      </c>
      <c r="BK309" s="200">
        <f>ROUND(I309*H309,2)</f>
        <v>0</v>
      </c>
      <c r="BL309" s="16" t="s">
        <v>154</v>
      </c>
      <c r="BM309" s="199" t="s">
        <v>975</v>
      </c>
    </row>
    <row r="310" s="2" customFormat="1" ht="24.15" customHeight="1">
      <c r="A310" s="35"/>
      <c r="B310" s="186"/>
      <c r="C310" s="187" t="s">
        <v>468</v>
      </c>
      <c r="D310" s="187" t="s">
        <v>150</v>
      </c>
      <c r="E310" s="188" t="s">
        <v>2344</v>
      </c>
      <c r="F310" s="189" t="s">
        <v>2345</v>
      </c>
      <c r="G310" s="190" t="s">
        <v>153</v>
      </c>
      <c r="H310" s="191">
        <v>1</v>
      </c>
      <c r="I310" s="192"/>
      <c r="J310" s="193">
        <f>ROUND(I310*H310,2)</f>
        <v>0</v>
      </c>
      <c r="K310" s="194"/>
      <c r="L310" s="36"/>
      <c r="M310" s="195" t="s">
        <v>1</v>
      </c>
      <c r="N310" s="196" t="s">
        <v>42</v>
      </c>
      <c r="O310" s="79"/>
      <c r="P310" s="197">
        <f>O310*H310</f>
        <v>0</v>
      </c>
      <c r="Q310" s="197">
        <v>0</v>
      </c>
      <c r="R310" s="197">
        <f>Q310*H310</f>
        <v>0</v>
      </c>
      <c r="S310" s="197">
        <v>0</v>
      </c>
      <c r="T310" s="198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99" t="s">
        <v>154</v>
      </c>
      <c r="AT310" s="199" t="s">
        <v>150</v>
      </c>
      <c r="AU310" s="199" t="s">
        <v>83</v>
      </c>
      <c r="AY310" s="16" t="s">
        <v>148</v>
      </c>
      <c r="BE310" s="200">
        <f>IF(N310="základná",J310,0)</f>
        <v>0</v>
      </c>
      <c r="BF310" s="200">
        <f>IF(N310="znížená",J310,0)</f>
        <v>0</v>
      </c>
      <c r="BG310" s="200">
        <f>IF(N310="zákl. prenesená",J310,0)</f>
        <v>0</v>
      </c>
      <c r="BH310" s="200">
        <f>IF(N310="zníž. prenesená",J310,0)</f>
        <v>0</v>
      </c>
      <c r="BI310" s="200">
        <f>IF(N310="nulová",J310,0)</f>
        <v>0</v>
      </c>
      <c r="BJ310" s="16" t="s">
        <v>89</v>
      </c>
      <c r="BK310" s="200">
        <f>ROUND(I310*H310,2)</f>
        <v>0</v>
      </c>
      <c r="BL310" s="16" t="s">
        <v>154</v>
      </c>
      <c r="BM310" s="199" t="s">
        <v>978</v>
      </c>
    </row>
    <row r="311" s="2" customFormat="1" ht="24.15" customHeight="1">
      <c r="A311" s="35"/>
      <c r="B311" s="186"/>
      <c r="C311" s="187" t="s">
        <v>986</v>
      </c>
      <c r="D311" s="187" t="s">
        <v>150</v>
      </c>
      <c r="E311" s="188" t="s">
        <v>2346</v>
      </c>
      <c r="F311" s="189" t="s">
        <v>2347</v>
      </c>
      <c r="G311" s="190" t="s">
        <v>153</v>
      </c>
      <c r="H311" s="191">
        <v>1</v>
      </c>
      <c r="I311" s="192"/>
      <c r="J311" s="193">
        <f>ROUND(I311*H311,2)</f>
        <v>0</v>
      </c>
      <c r="K311" s="194"/>
      <c r="L311" s="36"/>
      <c r="M311" s="195" t="s">
        <v>1</v>
      </c>
      <c r="N311" s="196" t="s">
        <v>42</v>
      </c>
      <c r="O311" s="79"/>
      <c r="P311" s="197">
        <f>O311*H311</f>
        <v>0</v>
      </c>
      <c r="Q311" s="197">
        <v>0</v>
      </c>
      <c r="R311" s="197">
        <f>Q311*H311</f>
        <v>0</v>
      </c>
      <c r="S311" s="197">
        <v>0</v>
      </c>
      <c r="T311" s="198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199" t="s">
        <v>154</v>
      </c>
      <c r="AT311" s="199" t="s">
        <v>150</v>
      </c>
      <c r="AU311" s="199" t="s">
        <v>83</v>
      </c>
      <c r="AY311" s="16" t="s">
        <v>148</v>
      </c>
      <c r="BE311" s="200">
        <f>IF(N311="základná",J311,0)</f>
        <v>0</v>
      </c>
      <c r="BF311" s="200">
        <f>IF(N311="znížená",J311,0)</f>
        <v>0</v>
      </c>
      <c r="BG311" s="200">
        <f>IF(N311="zákl. prenesená",J311,0)</f>
        <v>0</v>
      </c>
      <c r="BH311" s="200">
        <f>IF(N311="zníž. prenesená",J311,0)</f>
        <v>0</v>
      </c>
      <c r="BI311" s="200">
        <f>IF(N311="nulová",J311,0)</f>
        <v>0</v>
      </c>
      <c r="BJ311" s="16" t="s">
        <v>89</v>
      </c>
      <c r="BK311" s="200">
        <f>ROUND(I311*H311,2)</f>
        <v>0</v>
      </c>
      <c r="BL311" s="16" t="s">
        <v>154</v>
      </c>
      <c r="BM311" s="199" t="s">
        <v>982</v>
      </c>
    </row>
    <row r="312" s="2" customFormat="1" ht="24.15" customHeight="1">
      <c r="A312" s="35"/>
      <c r="B312" s="186"/>
      <c r="C312" s="187" t="s">
        <v>472</v>
      </c>
      <c r="D312" s="187" t="s">
        <v>150</v>
      </c>
      <c r="E312" s="188" t="s">
        <v>2348</v>
      </c>
      <c r="F312" s="189" t="s">
        <v>2349</v>
      </c>
      <c r="G312" s="190" t="s">
        <v>153</v>
      </c>
      <c r="H312" s="191">
        <v>1</v>
      </c>
      <c r="I312" s="192"/>
      <c r="J312" s="193">
        <f>ROUND(I312*H312,2)</f>
        <v>0</v>
      </c>
      <c r="K312" s="194"/>
      <c r="L312" s="36"/>
      <c r="M312" s="213" t="s">
        <v>1</v>
      </c>
      <c r="N312" s="214" t="s">
        <v>42</v>
      </c>
      <c r="O312" s="215"/>
      <c r="P312" s="216">
        <f>O312*H312</f>
        <v>0</v>
      </c>
      <c r="Q312" s="216">
        <v>0</v>
      </c>
      <c r="R312" s="216">
        <f>Q312*H312</f>
        <v>0</v>
      </c>
      <c r="S312" s="216">
        <v>0</v>
      </c>
      <c r="T312" s="217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99" t="s">
        <v>154</v>
      </c>
      <c r="AT312" s="199" t="s">
        <v>150</v>
      </c>
      <c r="AU312" s="199" t="s">
        <v>83</v>
      </c>
      <c r="AY312" s="16" t="s">
        <v>148</v>
      </c>
      <c r="BE312" s="200">
        <f>IF(N312="základná",J312,0)</f>
        <v>0</v>
      </c>
      <c r="BF312" s="200">
        <f>IF(N312="znížená",J312,0)</f>
        <v>0</v>
      </c>
      <c r="BG312" s="200">
        <f>IF(N312="zákl. prenesená",J312,0)</f>
        <v>0</v>
      </c>
      <c r="BH312" s="200">
        <f>IF(N312="zníž. prenesená",J312,0)</f>
        <v>0</v>
      </c>
      <c r="BI312" s="200">
        <f>IF(N312="nulová",J312,0)</f>
        <v>0</v>
      </c>
      <c r="BJ312" s="16" t="s">
        <v>89</v>
      </c>
      <c r="BK312" s="200">
        <f>ROUND(I312*H312,2)</f>
        <v>0</v>
      </c>
      <c r="BL312" s="16" t="s">
        <v>154</v>
      </c>
      <c r="BM312" s="199" t="s">
        <v>985</v>
      </c>
    </row>
    <row r="313" s="2" customFormat="1" ht="6.96" customHeight="1">
      <c r="A313" s="35"/>
      <c r="B313" s="62"/>
      <c r="C313" s="63"/>
      <c r="D313" s="63"/>
      <c r="E313" s="63"/>
      <c r="F313" s="63"/>
      <c r="G313" s="63"/>
      <c r="H313" s="63"/>
      <c r="I313" s="63"/>
      <c r="J313" s="63"/>
      <c r="K313" s="63"/>
      <c r="L313" s="36"/>
      <c r="M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</row>
  </sheetData>
  <autoFilter ref="C126:K31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5:H115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5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115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76</v>
      </c>
    </row>
    <row r="4" s="1" customFormat="1" ht="24.96" customHeight="1">
      <c r="B4" s="19"/>
      <c r="D4" s="20" t="s">
        <v>116</v>
      </c>
      <c r="L4" s="19"/>
      <c r="M4" s="131" t="s">
        <v>9</v>
      </c>
      <c r="AT4" s="16" t="s">
        <v>3</v>
      </c>
    </row>
    <row r="5" s="1" customFormat="1" ht="6.96" customHeight="1">
      <c r="B5" s="19"/>
      <c r="L5" s="19"/>
    </row>
    <row r="6" s="1" customFormat="1" ht="12" customHeight="1">
      <c r="B6" s="19"/>
      <c r="D6" s="29" t="s">
        <v>15</v>
      </c>
      <c r="L6" s="19"/>
    </row>
    <row r="7" s="1" customFormat="1" ht="16.5" customHeight="1">
      <c r="B7" s="19"/>
      <c r="E7" s="132" t="str">
        <f>'Rekapitulácia stavby'!K6</f>
        <v>Spracovateľská prevádzka spoločnosti JOLI s.r.o.-technológia</v>
      </c>
      <c r="F7" s="29"/>
      <c r="G7" s="29"/>
      <c r="H7" s="29"/>
      <c r="L7" s="19"/>
    </row>
    <row r="8" s="1" customFormat="1" ht="12" customHeight="1">
      <c r="B8" s="19"/>
      <c r="D8" s="29" t="s">
        <v>117</v>
      </c>
      <c r="L8" s="19"/>
    </row>
    <row r="9" s="2" customFormat="1" ht="16.5" customHeight="1">
      <c r="A9" s="35"/>
      <c r="B9" s="36"/>
      <c r="C9" s="35"/>
      <c r="D9" s="35"/>
      <c r="E9" s="132" t="s">
        <v>118</v>
      </c>
      <c r="F9" s="35"/>
      <c r="G9" s="35"/>
      <c r="H9" s="35"/>
      <c r="I9" s="35"/>
      <c r="J9" s="35"/>
      <c r="K9" s="35"/>
      <c r="L9" s="57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36"/>
      <c r="C10" s="35"/>
      <c r="D10" s="29" t="s">
        <v>119</v>
      </c>
      <c r="E10" s="35"/>
      <c r="F10" s="35"/>
      <c r="G10" s="35"/>
      <c r="H10" s="35"/>
      <c r="I10" s="35"/>
      <c r="J10" s="35"/>
      <c r="K10" s="35"/>
      <c r="L10" s="57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36"/>
      <c r="C11" s="35"/>
      <c r="D11" s="35"/>
      <c r="E11" s="69" t="s">
        <v>2350</v>
      </c>
      <c r="F11" s="35"/>
      <c r="G11" s="35"/>
      <c r="H11" s="35"/>
      <c r="I11" s="35"/>
      <c r="J11" s="35"/>
      <c r="K11" s="35"/>
      <c r="L11" s="57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36"/>
      <c r="C12" s="35"/>
      <c r="D12" s="35"/>
      <c r="E12" s="35"/>
      <c r="F12" s="35"/>
      <c r="G12" s="35"/>
      <c r="H12" s="35"/>
      <c r="I12" s="35"/>
      <c r="J12" s="35"/>
      <c r="K12" s="35"/>
      <c r="L12" s="57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36"/>
      <c r="C13" s="35"/>
      <c r="D13" s="29" t="s">
        <v>17</v>
      </c>
      <c r="E13" s="35"/>
      <c r="F13" s="24" t="s">
        <v>1</v>
      </c>
      <c r="G13" s="35"/>
      <c r="H13" s="35"/>
      <c r="I13" s="29" t="s">
        <v>18</v>
      </c>
      <c r="J13" s="24" t="s">
        <v>1</v>
      </c>
      <c r="K13" s="35"/>
      <c r="L13" s="57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36"/>
      <c r="C14" s="35"/>
      <c r="D14" s="29" t="s">
        <v>19</v>
      </c>
      <c r="E14" s="35"/>
      <c r="F14" s="24" t="s">
        <v>20</v>
      </c>
      <c r="G14" s="35"/>
      <c r="H14" s="35"/>
      <c r="I14" s="29" t="s">
        <v>21</v>
      </c>
      <c r="J14" s="71" t="str">
        <f>'Rekapitulácia stavby'!AN8</f>
        <v>12. 2. 2024</v>
      </c>
      <c r="K14" s="35"/>
      <c r="L14" s="57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36"/>
      <c r="C15" s="35"/>
      <c r="D15" s="35"/>
      <c r="E15" s="35"/>
      <c r="F15" s="35"/>
      <c r="G15" s="35"/>
      <c r="H15" s="35"/>
      <c r="I15" s="35"/>
      <c r="J15" s="35"/>
      <c r="K15" s="35"/>
      <c r="L15" s="57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36"/>
      <c r="C16" s="35"/>
      <c r="D16" s="29" t="s">
        <v>23</v>
      </c>
      <c r="E16" s="35"/>
      <c r="F16" s="35"/>
      <c r="G16" s="35"/>
      <c r="H16" s="35"/>
      <c r="I16" s="29" t="s">
        <v>24</v>
      </c>
      <c r="J16" s="24" t="s">
        <v>1</v>
      </c>
      <c r="K16" s="35"/>
      <c r="L16" s="57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36"/>
      <c r="C17" s="35"/>
      <c r="D17" s="35"/>
      <c r="E17" s="24" t="s">
        <v>25</v>
      </c>
      <c r="F17" s="35"/>
      <c r="G17" s="35"/>
      <c r="H17" s="35"/>
      <c r="I17" s="29" t="s">
        <v>26</v>
      </c>
      <c r="J17" s="24" t="s">
        <v>1</v>
      </c>
      <c r="K17" s="35"/>
      <c r="L17" s="57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57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36"/>
      <c r="C19" s="35"/>
      <c r="D19" s="29" t="s">
        <v>27</v>
      </c>
      <c r="E19" s="35"/>
      <c r="F19" s="35"/>
      <c r="G19" s="35"/>
      <c r="H19" s="35"/>
      <c r="I19" s="29" t="s">
        <v>24</v>
      </c>
      <c r="J19" s="30" t="str">
        <f>'Rekapitulácia stavby'!AN13</f>
        <v>Vyplň údaj</v>
      </c>
      <c r="K19" s="35"/>
      <c r="L19" s="57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36"/>
      <c r="C20" s="35"/>
      <c r="D20" s="35"/>
      <c r="E20" s="30" t="str">
        <f>'Rekapitulácia stavby'!E14</f>
        <v>Vyplň údaj</v>
      </c>
      <c r="F20" s="24"/>
      <c r="G20" s="24"/>
      <c r="H20" s="24"/>
      <c r="I20" s="29" t="s">
        <v>26</v>
      </c>
      <c r="J20" s="30" t="str">
        <f>'Rekapitulácia stavby'!AN14</f>
        <v>Vyplň údaj</v>
      </c>
      <c r="K20" s="35"/>
      <c r="L20" s="57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57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36"/>
      <c r="C22" s="35"/>
      <c r="D22" s="29" t="s">
        <v>29</v>
      </c>
      <c r="E22" s="35"/>
      <c r="F22" s="35"/>
      <c r="G22" s="35"/>
      <c r="H22" s="35"/>
      <c r="I22" s="29" t="s">
        <v>24</v>
      </c>
      <c r="J22" s="24" t="str">
        <f>IF('Rekapitulácia stavby'!AN16="","",'Rekapitulácia stavby'!AN16)</f>
        <v/>
      </c>
      <c r="K22" s="35"/>
      <c r="L22" s="57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36"/>
      <c r="C23" s="35"/>
      <c r="D23" s="35"/>
      <c r="E23" s="24" t="str">
        <f>IF('Rekapitulácia stavby'!E17="","",'Rekapitulácia stavby'!E17)</f>
        <v>Ing. arch. Gellért Ostrozánsky</v>
      </c>
      <c r="F23" s="35"/>
      <c r="G23" s="35"/>
      <c r="H23" s="35"/>
      <c r="I23" s="29" t="s">
        <v>26</v>
      </c>
      <c r="J23" s="24" t="str">
        <f>IF('Rekapitulácia stavby'!AN17="","",'Rekapitulácia stavby'!AN17)</f>
        <v/>
      </c>
      <c r="K23" s="35"/>
      <c r="L23" s="57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57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36"/>
      <c r="C25" s="35"/>
      <c r="D25" s="29" t="s">
        <v>32</v>
      </c>
      <c r="E25" s="35"/>
      <c r="F25" s="35"/>
      <c r="G25" s="35"/>
      <c r="H25" s="35"/>
      <c r="I25" s="29" t="s">
        <v>24</v>
      </c>
      <c r="J25" s="24" t="str">
        <f>IF('Rekapitulácia stavby'!AN19="","",'Rekapitulácia stavby'!AN19)</f>
        <v/>
      </c>
      <c r="K25" s="35"/>
      <c r="L25" s="57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36"/>
      <c r="C26" s="35"/>
      <c r="D26" s="35"/>
      <c r="E26" s="24" t="str">
        <f>IF('Rekapitulácia stavby'!E20="","",'Rekapitulácia stavby'!E20)</f>
        <v>Ing. Natália Voltmannová</v>
      </c>
      <c r="F26" s="35"/>
      <c r="G26" s="35"/>
      <c r="H26" s="35"/>
      <c r="I26" s="29" t="s">
        <v>26</v>
      </c>
      <c r="J26" s="24" t="str">
        <f>IF('Rekapitulácia stavby'!AN20="","",'Rekapitulácia stavby'!AN20)</f>
        <v/>
      </c>
      <c r="K26" s="35"/>
      <c r="L26" s="57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57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36"/>
      <c r="C28" s="35"/>
      <c r="D28" s="29" t="s">
        <v>34</v>
      </c>
      <c r="E28" s="35"/>
      <c r="F28" s="35"/>
      <c r="G28" s="35"/>
      <c r="H28" s="35"/>
      <c r="I28" s="35"/>
      <c r="J28" s="35"/>
      <c r="K28" s="35"/>
      <c r="L28" s="57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33"/>
      <c r="B29" s="134"/>
      <c r="C29" s="133"/>
      <c r="D29" s="133"/>
      <c r="E29" s="33" t="s">
        <v>1</v>
      </c>
      <c r="F29" s="33"/>
      <c r="G29" s="33"/>
      <c r="H29" s="33"/>
      <c r="I29" s="133"/>
      <c r="J29" s="133"/>
      <c r="K29" s="133"/>
      <c r="L29" s="135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</row>
    <row r="30" s="2" customFormat="1" ht="6.96" customHeight="1">
      <c r="A30" s="35"/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57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36"/>
      <c r="C31" s="35"/>
      <c r="D31" s="92"/>
      <c r="E31" s="92"/>
      <c r="F31" s="92"/>
      <c r="G31" s="92"/>
      <c r="H31" s="92"/>
      <c r="I31" s="92"/>
      <c r="J31" s="92"/>
      <c r="K31" s="92"/>
      <c r="L31" s="57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36"/>
      <c r="C32" s="35"/>
      <c r="D32" s="136" t="s">
        <v>36</v>
      </c>
      <c r="E32" s="35"/>
      <c r="F32" s="35"/>
      <c r="G32" s="35"/>
      <c r="H32" s="35"/>
      <c r="I32" s="35"/>
      <c r="J32" s="98">
        <f>ROUND(J120, 2)</f>
        <v>0</v>
      </c>
      <c r="K32" s="35"/>
      <c r="L32" s="57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36"/>
      <c r="C33" s="35"/>
      <c r="D33" s="92"/>
      <c r="E33" s="92"/>
      <c r="F33" s="92"/>
      <c r="G33" s="92"/>
      <c r="H33" s="92"/>
      <c r="I33" s="92"/>
      <c r="J33" s="92"/>
      <c r="K33" s="92"/>
      <c r="L33" s="57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36"/>
      <c r="C34" s="35"/>
      <c r="D34" s="35"/>
      <c r="E34" s="35"/>
      <c r="F34" s="40" t="s">
        <v>38</v>
      </c>
      <c r="G34" s="35"/>
      <c r="H34" s="35"/>
      <c r="I34" s="40" t="s">
        <v>37</v>
      </c>
      <c r="J34" s="40" t="s">
        <v>39</v>
      </c>
      <c r="K34" s="35"/>
      <c r="L34" s="57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36"/>
      <c r="C35" s="35"/>
      <c r="D35" s="137" t="s">
        <v>40</v>
      </c>
      <c r="E35" s="42" t="s">
        <v>41</v>
      </c>
      <c r="F35" s="138">
        <f>ROUND((SUM(BE120:BE125)),  2)</f>
        <v>0</v>
      </c>
      <c r="G35" s="139"/>
      <c r="H35" s="139"/>
      <c r="I35" s="140">
        <v>0.20000000000000001</v>
      </c>
      <c r="J35" s="138">
        <f>ROUND(((SUM(BE120:BE125))*I35),  2)</f>
        <v>0</v>
      </c>
      <c r="K35" s="35"/>
      <c r="L35" s="57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36"/>
      <c r="C36" s="35"/>
      <c r="D36" s="35"/>
      <c r="E36" s="42" t="s">
        <v>42</v>
      </c>
      <c r="F36" s="138">
        <f>ROUND((SUM(BF120:BF125)),  2)</f>
        <v>0</v>
      </c>
      <c r="G36" s="139"/>
      <c r="H36" s="139"/>
      <c r="I36" s="140">
        <v>0.20000000000000001</v>
      </c>
      <c r="J36" s="138">
        <f>ROUND(((SUM(BF120:BF125))*I36),  2)</f>
        <v>0</v>
      </c>
      <c r="K36" s="35"/>
      <c r="L36" s="57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36"/>
      <c r="C37" s="35"/>
      <c r="D37" s="35"/>
      <c r="E37" s="29" t="s">
        <v>43</v>
      </c>
      <c r="F37" s="141">
        <f>ROUND((SUM(BG120:BG125)),  2)</f>
        <v>0</v>
      </c>
      <c r="G37" s="35"/>
      <c r="H37" s="35"/>
      <c r="I37" s="142">
        <v>0.20000000000000001</v>
      </c>
      <c r="J37" s="141">
        <f>0</f>
        <v>0</v>
      </c>
      <c r="K37" s="35"/>
      <c r="L37" s="57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36"/>
      <c r="C38" s="35"/>
      <c r="D38" s="35"/>
      <c r="E38" s="29" t="s">
        <v>44</v>
      </c>
      <c r="F38" s="141">
        <f>ROUND((SUM(BH120:BH125)),  2)</f>
        <v>0</v>
      </c>
      <c r="G38" s="35"/>
      <c r="H38" s="35"/>
      <c r="I38" s="142">
        <v>0.20000000000000001</v>
      </c>
      <c r="J38" s="141">
        <f>0</f>
        <v>0</v>
      </c>
      <c r="K38" s="35"/>
      <c r="L38" s="57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36"/>
      <c r="C39" s="35"/>
      <c r="D39" s="35"/>
      <c r="E39" s="42" t="s">
        <v>45</v>
      </c>
      <c r="F39" s="138">
        <f>ROUND((SUM(BI120:BI125)),  2)</f>
        <v>0</v>
      </c>
      <c r="G39" s="139"/>
      <c r="H39" s="139"/>
      <c r="I39" s="140">
        <v>0</v>
      </c>
      <c r="J39" s="138">
        <f>0</f>
        <v>0</v>
      </c>
      <c r="K39" s="35"/>
      <c r="L39" s="57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57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36"/>
      <c r="C41" s="143"/>
      <c r="D41" s="144" t="s">
        <v>46</v>
      </c>
      <c r="E41" s="83"/>
      <c r="F41" s="83"/>
      <c r="G41" s="145" t="s">
        <v>47</v>
      </c>
      <c r="H41" s="146" t="s">
        <v>48</v>
      </c>
      <c r="I41" s="83"/>
      <c r="J41" s="147">
        <f>SUM(J32:J39)</f>
        <v>0</v>
      </c>
      <c r="K41" s="148"/>
      <c r="L41" s="57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57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57"/>
      <c r="D50" s="58" t="s">
        <v>49</v>
      </c>
      <c r="E50" s="59"/>
      <c r="F50" s="59"/>
      <c r="G50" s="58" t="s">
        <v>50</v>
      </c>
      <c r="H50" s="59"/>
      <c r="I50" s="59"/>
      <c r="J50" s="59"/>
      <c r="K50" s="59"/>
      <c r="L50" s="57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5"/>
      <c r="B61" s="36"/>
      <c r="C61" s="35"/>
      <c r="D61" s="60" t="s">
        <v>51</v>
      </c>
      <c r="E61" s="38"/>
      <c r="F61" s="149" t="s">
        <v>52</v>
      </c>
      <c r="G61" s="60" t="s">
        <v>51</v>
      </c>
      <c r="H61" s="38"/>
      <c r="I61" s="38"/>
      <c r="J61" s="150" t="s">
        <v>52</v>
      </c>
      <c r="K61" s="38"/>
      <c r="L61" s="57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5"/>
      <c r="B65" s="36"/>
      <c r="C65" s="35"/>
      <c r="D65" s="58" t="s">
        <v>53</v>
      </c>
      <c r="E65" s="61"/>
      <c r="F65" s="61"/>
      <c r="G65" s="58" t="s">
        <v>54</v>
      </c>
      <c r="H65" s="61"/>
      <c r="I65" s="61"/>
      <c r="J65" s="61"/>
      <c r="K65" s="61"/>
      <c r="L65" s="57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5"/>
      <c r="B76" s="36"/>
      <c r="C76" s="35"/>
      <c r="D76" s="60" t="s">
        <v>51</v>
      </c>
      <c r="E76" s="38"/>
      <c r="F76" s="149" t="s">
        <v>52</v>
      </c>
      <c r="G76" s="60" t="s">
        <v>51</v>
      </c>
      <c r="H76" s="38"/>
      <c r="I76" s="38"/>
      <c r="J76" s="150" t="s">
        <v>52</v>
      </c>
      <c r="K76" s="38"/>
      <c r="L76" s="57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62"/>
      <c r="C77" s="63"/>
      <c r="D77" s="63"/>
      <c r="E77" s="63"/>
      <c r="F77" s="63"/>
      <c r="G77" s="63"/>
      <c r="H77" s="63"/>
      <c r="I77" s="63"/>
      <c r="J77" s="63"/>
      <c r="K77" s="63"/>
      <c r="L77" s="57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hidden="1" s="2" customFormat="1" ht="6.96" customHeight="1">
      <c r="A81" s="35"/>
      <c r="B81" s="64"/>
      <c r="C81" s="65"/>
      <c r="D81" s="65"/>
      <c r="E81" s="65"/>
      <c r="F81" s="65"/>
      <c r="G81" s="65"/>
      <c r="H81" s="65"/>
      <c r="I81" s="65"/>
      <c r="J81" s="65"/>
      <c r="K81" s="65"/>
      <c r="L81" s="57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hidden="1" s="2" customFormat="1" ht="24.96" customHeight="1">
      <c r="A82" s="35"/>
      <c r="B82" s="36"/>
      <c r="C82" s="20" t="s">
        <v>122</v>
      </c>
      <c r="D82" s="35"/>
      <c r="E82" s="35"/>
      <c r="F82" s="35"/>
      <c r="G82" s="35"/>
      <c r="H82" s="35"/>
      <c r="I82" s="35"/>
      <c r="J82" s="35"/>
      <c r="K82" s="35"/>
      <c r="L82" s="57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hidden="1" s="2" customFormat="1" ht="6.96" customHeight="1">
      <c r="A83" s="35"/>
      <c r="B83" s="36"/>
      <c r="C83" s="35"/>
      <c r="D83" s="35"/>
      <c r="E83" s="35"/>
      <c r="F83" s="35"/>
      <c r="G83" s="35"/>
      <c r="H83" s="35"/>
      <c r="I83" s="35"/>
      <c r="J83" s="35"/>
      <c r="K83" s="35"/>
      <c r="L83" s="57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hidden="1" s="2" customFormat="1" ht="12" customHeight="1">
      <c r="A84" s="35"/>
      <c r="B84" s="36"/>
      <c r="C84" s="29" t="s">
        <v>15</v>
      </c>
      <c r="D84" s="35"/>
      <c r="E84" s="35"/>
      <c r="F84" s="35"/>
      <c r="G84" s="35"/>
      <c r="H84" s="35"/>
      <c r="I84" s="35"/>
      <c r="J84" s="35"/>
      <c r="K84" s="35"/>
      <c r="L84" s="57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hidden="1" s="2" customFormat="1" ht="16.5" customHeight="1">
      <c r="A85" s="35"/>
      <c r="B85" s="36"/>
      <c r="C85" s="35"/>
      <c r="D85" s="35"/>
      <c r="E85" s="132" t="str">
        <f>E7</f>
        <v>Spracovateľská prevádzka spoločnosti JOLI s.r.o.-technológia</v>
      </c>
      <c r="F85" s="29"/>
      <c r="G85" s="29"/>
      <c r="H85" s="29"/>
      <c r="I85" s="35"/>
      <c r="J85" s="35"/>
      <c r="K85" s="35"/>
      <c r="L85" s="57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hidden="1" s="1" customFormat="1" ht="12" customHeight="1">
      <c r="B86" s="19"/>
      <c r="C86" s="29" t="s">
        <v>117</v>
      </c>
      <c r="L86" s="19"/>
    </row>
    <row r="87" hidden="1" s="2" customFormat="1" ht="16.5" customHeight="1">
      <c r="A87" s="35"/>
      <c r="B87" s="36"/>
      <c r="C87" s="35"/>
      <c r="D87" s="35"/>
      <c r="E87" s="132" t="s">
        <v>118</v>
      </c>
      <c r="F87" s="35"/>
      <c r="G87" s="35"/>
      <c r="H87" s="35"/>
      <c r="I87" s="35"/>
      <c r="J87" s="35"/>
      <c r="K87" s="35"/>
      <c r="L87" s="57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hidden="1" s="2" customFormat="1" ht="12" customHeight="1">
      <c r="A88" s="35"/>
      <c r="B88" s="36"/>
      <c r="C88" s="29" t="s">
        <v>119</v>
      </c>
      <c r="D88" s="35"/>
      <c r="E88" s="35"/>
      <c r="F88" s="35"/>
      <c r="G88" s="35"/>
      <c r="H88" s="35"/>
      <c r="I88" s="35"/>
      <c r="J88" s="35"/>
      <c r="K88" s="35"/>
      <c r="L88" s="57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hidden="1" s="2" customFormat="1" ht="16.5" customHeight="1">
      <c r="A89" s="35"/>
      <c r="B89" s="36"/>
      <c r="C89" s="35"/>
      <c r="D89" s="35"/>
      <c r="E89" s="69" t="str">
        <f>E11</f>
        <v>20220301_01_f - SO-01 Časť Fotovoltaika</v>
      </c>
      <c r="F89" s="35"/>
      <c r="G89" s="35"/>
      <c r="H89" s="35"/>
      <c r="I89" s="35"/>
      <c r="J89" s="35"/>
      <c r="K89" s="35"/>
      <c r="L89" s="57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hidden="1" s="2" customFormat="1" ht="6.96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57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hidden="1" s="2" customFormat="1" ht="12" customHeight="1">
      <c r="A91" s="35"/>
      <c r="B91" s="36"/>
      <c r="C91" s="29" t="s">
        <v>19</v>
      </c>
      <c r="D91" s="35"/>
      <c r="E91" s="35"/>
      <c r="F91" s="24" t="str">
        <f>F14</f>
        <v>Diakovce</v>
      </c>
      <c r="G91" s="35"/>
      <c r="H91" s="35"/>
      <c r="I91" s="29" t="s">
        <v>21</v>
      </c>
      <c r="J91" s="71" t="str">
        <f>IF(J14="","",J14)</f>
        <v>12. 2. 2024</v>
      </c>
      <c r="K91" s="35"/>
      <c r="L91" s="57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hidden="1" s="2" customFormat="1" ht="6.96" customHeight="1">
      <c r="A92" s="35"/>
      <c r="B92" s="36"/>
      <c r="C92" s="35"/>
      <c r="D92" s="35"/>
      <c r="E92" s="35"/>
      <c r="F92" s="35"/>
      <c r="G92" s="35"/>
      <c r="H92" s="35"/>
      <c r="I92" s="35"/>
      <c r="J92" s="35"/>
      <c r="K92" s="35"/>
      <c r="L92" s="57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hidden="1" s="2" customFormat="1" ht="25.65" customHeight="1">
      <c r="A93" s="35"/>
      <c r="B93" s="36"/>
      <c r="C93" s="29" t="s">
        <v>23</v>
      </c>
      <c r="D93" s="35"/>
      <c r="E93" s="35"/>
      <c r="F93" s="24" t="str">
        <f>E17</f>
        <v>JOLI s.r.o., Dolnomajerská 1235/8, Sereď</v>
      </c>
      <c r="G93" s="35"/>
      <c r="H93" s="35"/>
      <c r="I93" s="29" t="s">
        <v>29</v>
      </c>
      <c r="J93" s="33" t="str">
        <f>E23</f>
        <v>Ing. arch. Gellért Ostrozánsky</v>
      </c>
      <c r="K93" s="35"/>
      <c r="L93" s="57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hidden="1" s="2" customFormat="1" ht="25.65" customHeight="1">
      <c r="A94" s="35"/>
      <c r="B94" s="36"/>
      <c r="C94" s="29" t="s">
        <v>27</v>
      </c>
      <c r="D94" s="35"/>
      <c r="E94" s="35"/>
      <c r="F94" s="24" t="str">
        <f>IF(E20="","",E20)</f>
        <v>Vyplň údaj</v>
      </c>
      <c r="G94" s="35"/>
      <c r="H94" s="35"/>
      <c r="I94" s="29" t="s">
        <v>32</v>
      </c>
      <c r="J94" s="33" t="str">
        <f>E26</f>
        <v>Ing. Natália Voltmannová</v>
      </c>
      <c r="K94" s="35"/>
      <c r="L94" s="57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hidden="1" s="2" customFormat="1" ht="10.32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57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hidden="1" s="2" customFormat="1" ht="29.28" customHeight="1">
      <c r="A96" s="35"/>
      <c r="B96" s="36"/>
      <c r="C96" s="151" t="s">
        <v>123</v>
      </c>
      <c r="D96" s="143"/>
      <c r="E96" s="143"/>
      <c r="F96" s="143"/>
      <c r="G96" s="143"/>
      <c r="H96" s="143"/>
      <c r="I96" s="143"/>
      <c r="J96" s="152" t="s">
        <v>124</v>
      </c>
      <c r="K96" s="143"/>
      <c r="L96" s="57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hidden="1" s="2" customFormat="1" ht="10.32" customHeight="1">
      <c r="A97" s="35"/>
      <c r="B97" s="36"/>
      <c r="C97" s="35"/>
      <c r="D97" s="35"/>
      <c r="E97" s="35"/>
      <c r="F97" s="35"/>
      <c r="G97" s="35"/>
      <c r="H97" s="35"/>
      <c r="I97" s="35"/>
      <c r="J97" s="35"/>
      <c r="K97" s="35"/>
      <c r="L97" s="57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hidden="1" s="2" customFormat="1" ht="22.8" customHeight="1">
      <c r="A98" s="35"/>
      <c r="B98" s="36"/>
      <c r="C98" s="153" t="s">
        <v>125</v>
      </c>
      <c r="D98" s="35"/>
      <c r="E98" s="35"/>
      <c r="F98" s="35"/>
      <c r="G98" s="35"/>
      <c r="H98" s="35"/>
      <c r="I98" s="35"/>
      <c r="J98" s="98">
        <f>J120</f>
        <v>0</v>
      </c>
      <c r="K98" s="35"/>
      <c r="L98" s="57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6" t="s">
        <v>126</v>
      </c>
    </row>
    <row r="99" hidden="1" s="2" customFormat="1" ht="21.84" customHeight="1">
      <c r="A99" s="35"/>
      <c r="B99" s="36"/>
      <c r="C99" s="35"/>
      <c r="D99" s="35"/>
      <c r="E99" s="35"/>
      <c r="F99" s="35"/>
      <c r="G99" s="35"/>
      <c r="H99" s="35"/>
      <c r="I99" s="35"/>
      <c r="J99" s="35"/>
      <c r="K99" s="35"/>
      <c r="L99" s="57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hidden="1" s="2" customFormat="1" ht="6.96" customHeight="1">
      <c r="A100" s="35"/>
      <c r="B100" s="62"/>
      <c r="C100" s="63"/>
      <c r="D100" s="63"/>
      <c r="E100" s="63"/>
      <c r="F100" s="63"/>
      <c r="G100" s="63"/>
      <c r="H100" s="63"/>
      <c r="I100" s="63"/>
      <c r="J100" s="63"/>
      <c r="K100" s="63"/>
      <c r="L100" s="57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hidden="1"/>
    <row r="102" hidden="1"/>
    <row r="103" hidden="1"/>
    <row r="104" s="2" customFormat="1" ht="6.96" customHeight="1">
      <c r="A104" s="35"/>
      <c r="B104" s="64"/>
      <c r="C104" s="65"/>
      <c r="D104" s="65"/>
      <c r="E104" s="65"/>
      <c r="F104" s="65"/>
      <c r="G104" s="65"/>
      <c r="H104" s="65"/>
      <c r="I104" s="65"/>
      <c r="J104" s="65"/>
      <c r="K104" s="65"/>
      <c r="L104" s="57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24.96" customHeight="1">
      <c r="A105" s="35"/>
      <c r="B105" s="36"/>
      <c r="C105" s="20" t="s">
        <v>134</v>
      </c>
      <c r="D105" s="35"/>
      <c r="E105" s="35"/>
      <c r="F105" s="35"/>
      <c r="G105" s="35"/>
      <c r="H105" s="35"/>
      <c r="I105" s="35"/>
      <c r="J105" s="35"/>
      <c r="K105" s="35"/>
      <c r="L105" s="57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="2" customFormat="1" ht="6.96" customHeight="1">
      <c r="A106" s="35"/>
      <c r="B106" s="36"/>
      <c r="C106" s="35"/>
      <c r="D106" s="35"/>
      <c r="E106" s="35"/>
      <c r="F106" s="35"/>
      <c r="G106" s="35"/>
      <c r="H106" s="35"/>
      <c r="I106" s="35"/>
      <c r="J106" s="35"/>
      <c r="K106" s="35"/>
      <c r="L106" s="57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12" customHeight="1">
      <c r="A107" s="35"/>
      <c r="B107" s="36"/>
      <c r="C107" s="29" t="s">
        <v>15</v>
      </c>
      <c r="D107" s="35"/>
      <c r="E107" s="35"/>
      <c r="F107" s="35"/>
      <c r="G107" s="35"/>
      <c r="H107" s="35"/>
      <c r="I107" s="35"/>
      <c r="J107" s="35"/>
      <c r="K107" s="35"/>
      <c r="L107" s="57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16.5" customHeight="1">
      <c r="A108" s="35"/>
      <c r="B108" s="36"/>
      <c r="C108" s="35"/>
      <c r="D108" s="35"/>
      <c r="E108" s="132" t="str">
        <f>E7</f>
        <v>Spracovateľská prevádzka spoločnosti JOLI s.r.o.-technológia</v>
      </c>
      <c r="F108" s="29"/>
      <c r="G108" s="29"/>
      <c r="H108" s="29"/>
      <c r="I108" s="35"/>
      <c r="J108" s="35"/>
      <c r="K108" s="35"/>
      <c r="L108" s="57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1" customFormat="1" ht="12" customHeight="1">
      <c r="B109" s="19"/>
      <c r="C109" s="29" t="s">
        <v>117</v>
      </c>
      <c r="L109" s="19"/>
    </row>
    <row r="110" s="2" customFormat="1" ht="16.5" customHeight="1">
      <c r="A110" s="35"/>
      <c r="B110" s="36"/>
      <c r="C110" s="35"/>
      <c r="D110" s="35"/>
      <c r="E110" s="132" t="s">
        <v>118</v>
      </c>
      <c r="F110" s="35"/>
      <c r="G110" s="35"/>
      <c r="H110" s="35"/>
      <c r="I110" s="35"/>
      <c r="J110" s="35"/>
      <c r="K110" s="35"/>
      <c r="L110" s="57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119</v>
      </c>
      <c r="D111" s="35"/>
      <c r="E111" s="35"/>
      <c r="F111" s="35"/>
      <c r="G111" s="35"/>
      <c r="H111" s="35"/>
      <c r="I111" s="35"/>
      <c r="J111" s="35"/>
      <c r="K111" s="35"/>
      <c r="L111" s="57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5"/>
      <c r="D112" s="35"/>
      <c r="E112" s="69" t="str">
        <f>E11</f>
        <v>20220301_01_f - SO-01 Časť Fotovoltaika</v>
      </c>
      <c r="F112" s="35"/>
      <c r="G112" s="35"/>
      <c r="H112" s="35"/>
      <c r="I112" s="35"/>
      <c r="J112" s="35"/>
      <c r="K112" s="35"/>
      <c r="L112" s="57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6.96" customHeight="1">
      <c r="A113" s="35"/>
      <c r="B113" s="36"/>
      <c r="C113" s="35"/>
      <c r="D113" s="35"/>
      <c r="E113" s="35"/>
      <c r="F113" s="35"/>
      <c r="G113" s="35"/>
      <c r="H113" s="35"/>
      <c r="I113" s="35"/>
      <c r="J113" s="35"/>
      <c r="K113" s="35"/>
      <c r="L113" s="57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19</v>
      </c>
      <c r="D114" s="35"/>
      <c r="E114" s="35"/>
      <c r="F114" s="24" t="str">
        <f>F14</f>
        <v>Diakovce</v>
      </c>
      <c r="G114" s="35"/>
      <c r="H114" s="35"/>
      <c r="I114" s="29" t="s">
        <v>21</v>
      </c>
      <c r="J114" s="71" t="str">
        <f>IF(J14="","",J14)</f>
        <v>12. 2. 2024</v>
      </c>
      <c r="K114" s="35"/>
      <c r="L114" s="57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5"/>
      <c r="D115" s="35"/>
      <c r="E115" s="35"/>
      <c r="F115" s="35"/>
      <c r="G115" s="35"/>
      <c r="H115" s="35"/>
      <c r="I115" s="35"/>
      <c r="J115" s="35"/>
      <c r="K115" s="35"/>
      <c r="L115" s="57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5.65" customHeight="1">
      <c r="A116" s="35"/>
      <c r="B116" s="36"/>
      <c r="C116" s="29" t="s">
        <v>23</v>
      </c>
      <c r="D116" s="35"/>
      <c r="E116" s="35"/>
      <c r="F116" s="24" t="str">
        <f>E17</f>
        <v>JOLI s.r.o., Dolnomajerská 1235/8, Sereď</v>
      </c>
      <c r="G116" s="35"/>
      <c r="H116" s="35"/>
      <c r="I116" s="29" t="s">
        <v>29</v>
      </c>
      <c r="J116" s="33" t="str">
        <f>E23</f>
        <v>Ing. arch. Gellért Ostrozánsky</v>
      </c>
      <c r="K116" s="35"/>
      <c r="L116" s="57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25.65" customHeight="1">
      <c r="A117" s="35"/>
      <c r="B117" s="36"/>
      <c r="C117" s="29" t="s">
        <v>27</v>
      </c>
      <c r="D117" s="35"/>
      <c r="E117" s="35"/>
      <c r="F117" s="24" t="str">
        <f>IF(E20="","",E20)</f>
        <v>Vyplň údaj</v>
      </c>
      <c r="G117" s="35"/>
      <c r="H117" s="35"/>
      <c r="I117" s="29" t="s">
        <v>32</v>
      </c>
      <c r="J117" s="33" t="str">
        <f>E26</f>
        <v>Ing. Natália Voltmannová</v>
      </c>
      <c r="K117" s="35"/>
      <c r="L117" s="57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0.32" customHeight="1">
      <c r="A118" s="35"/>
      <c r="B118" s="36"/>
      <c r="C118" s="35"/>
      <c r="D118" s="35"/>
      <c r="E118" s="35"/>
      <c r="F118" s="35"/>
      <c r="G118" s="35"/>
      <c r="H118" s="35"/>
      <c r="I118" s="35"/>
      <c r="J118" s="35"/>
      <c r="K118" s="35"/>
      <c r="L118" s="57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11" customFormat="1" ht="29.28" customHeight="1">
      <c r="A119" s="162"/>
      <c r="B119" s="163"/>
      <c r="C119" s="164" t="s">
        <v>135</v>
      </c>
      <c r="D119" s="165" t="s">
        <v>61</v>
      </c>
      <c r="E119" s="165" t="s">
        <v>57</v>
      </c>
      <c r="F119" s="165" t="s">
        <v>58</v>
      </c>
      <c r="G119" s="165" t="s">
        <v>136</v>
      </c>
      <c r="H119" s="165" t="s">
        <v>137</v>
      </c>
      <c r="I119" s="165" t="s">
        <v>138</v>
      </c>
      <c r="J119" s="166" t="s">
        <v>124</v>
      </c>
      <c r="K119" s="167" t="s">
        <v>139</v>
      </c>
      <c r="L119" s="168"/>
      <c r="M119" s="88" t="s">
        <v>1</v>
      </c>
      <c r="N119" s="89" t="s">
        <v>40</v>
      </c>
      <c r="O119" s="89" t="s">
        <v>140</v>
      </c>
      <c r="P119" s="89" t="s">
        <v>141</v>
      </c>
      <c r="Q119" s="89" t="s">
        <v>142</v>
      </c>
      <c r="R119" s="89" t="s">
        <v>143</v>
      </c>
      <c r="S119" s="89" t="s">
        <v>144</v>
      </c>
      <c r="T119" s="90" t="s">
        <v>145</v>
      </c>
      <c r="U119" s="162"/>
      <c r="V119" s="162"/>
      <c r="W119" s="162"/>
      <c r="X119" s="162"/>
      <c r="Y119" s="162"/>
      <c r="Z119" s="162"/>
      <c r="AA119" s="162"/>
      <c r="AB119" s="162"/>
      <c r="AC119" s="162"/>
      <c r="AD119" s="162"/>
      <c r="AE119" s="162"/>
    </row>
    <row r="120" s="2" customFormat="1" ht="22.8" customHeight="1">
      <c r="A120" s="35"/>
      <c r="B120" s="36"/>
      <c r="C120" s="95" t="s">
        <v>125</v>
      </c>
      <c r="D120" s="35"/>
      <c r="E120" s="35"/>
      <c r="F120" s="35"/>
      <c r="G120" s="35"/>
      <c r="H120" s="35"/>
      <c r="I120" s="35"/>
      <c r="J120" s="169">
        <f>BK120</f>
        <v>0</v>
      </c>
      <c r="K120" s="35"/>
      <c r="L120" s="36"/>
      <c r="M120" s="91"/>
      <c r="N120" s="75"/>
      <c r="O120" s="92"/>
      <c r="P120" s="170">
        <f>SUM(P121:P125)</f>
        <v>0</v>
      </c>
      <c r="Q120" s="92"/>
      <c r="R120" s="170">
        <f>SUM(R121:R125)</f>
        <v>0</v>
      </c>
      <c r="S120" s="92"/>
      <c r="T120" s="171">
        <f>SUM(T121:T125)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6" t="s">
        <v>75</v>
      </c>
      <c r="AU120" s="16" t="s">
        <v>126</v>
      </c>
      <c r="BK120" s="172">
        <f>SUM(BK121:BK125)</f>
        <v>0</v>
      </c>
    </row>
    <row r="121" s="2" customFormat="1" ht="24.15" customHeight="1">
      <c r="A121" s="35"/>
      <c r="B121" s="186"/>
      <c r="C121" s="187" t="s">
        <v>83</v>
      </c>
      <c r="D121" s="187" t="s">
        <v>150</v>
      </c>
      <c r="E121" s="188" t="s">
        <v>2351</v>
      </c>
      <c r="F121" s="189" t="s">
        <v>2352</v>
      </c>
      <c r="G121" s="190" t="s">
        <v>153</v>
      </c>
      <c r="H121" s="191">
        <v>249</v>
      </c>
      <c r="I121" s="192"/>
      <c r="J121" s="193">
        <f>ROUND(I121*H121,2)</f>
        <v>0</v>
      </c>
      <c r="K121" s="194"/>
      <c r="L121" s="36"/>
      <c r="M121" s="195" t="s">
        <v>1</v>
      </c>
      <c r="N121" s="196" t="s">
        <v>42</v>
      </c>
      <c r="O121" s="79"/>
      <c r="P121" s="197">
        <f>O121*H121</f>
        <v>0</v>
      </c>
      <c r="Q121" s="197">
        <v>0</v>
      </c>
      <c r="R121" s="197">
        <f>Q121*H121</f>
        <v>0</v>
      </c>
      <c r="S121" s="197">
        <v>0</v>
      </c>
      <c r="T121" s="198">
        <f>S121*H121</f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99" t="s">
        <v>154</v>
      </c>
      <c r="AT121" s="199" t="s">
        <v>150</v>
      </c>
      <c r="AU121" s="199" t="s">
        <v>76</v>
      </c>
      <c r="AY121" s="16" t="s">
        <v>148</v>
      </c>
      <c r="BE121" s="200">
        <f>IF(N121="základná",J121,0)</f>
        <v>0</v>
      </c>
      <c r="BF121" s="200">
        <f>IF(N121="znížená",J121,0)</f>
        <v>0</v>
      </c>
      <c r="BG121" s="200">
        <f>IF(N121="zákl. prenesená",J121,0)</f>
        <v>0</v>
      </c>
      <c r="BH121" s="200">
        <f>IF(N121="zníž. prenesená",J121,0)</f>
        <v>0</v>
      </c>
      <c r="BI121" s="200">
        <f>IF(N121="nulová",J121,0)</f>
        <v>0</v>
      </c>
      <c r="BJ121" s="16" t="s">
        <v>89</v>
      </c>
      <c r="BK121" s="200">
        <f>ROUND(I121*H121,2)</f>
        <v>0</v>
      </c>
      <c r="BL121" s="16" t="s">
        <v>154</v>
      </c>
      <c r="BM121" s="199" t="s">
        <v>89</v>
      </c>
    </row>
    <row r="122" s="2" customFormat="1" ht="24.15" customHeight="1">
      <c r="A122" s="35"/>
      <c r="B122" s="186"/>
      <c r="C122" s="187" t="s">
        <v>89</v>
      </c>
      <c r="D122" s="187" t="s">
        <v>150</v>
      </c>
      <c r="E122" s="188" t="s">
        <v>2353</v>
      </c>
      <c r="F122" s="189" t="s">
        <v>2354</v>
      </c>
      <c r="G122" s="190" t="s">
        <v>153</v>
      </c>
      <c r="H122" s="191">
        <v>1</v>
      </c>
      <c r="I122" s="192"/>
      <c r="J122" s="193">
        <f>ROUND(I122*H122,2)</f>
        <v>0</v>
      </c>
      <c r="K122" s="194"/>
      <c r="L122" s="36"/>
      <c r="M122" s="195" t="s">
        <v>1</v>
      </c>
      <c r="N122" s="196" t="s">
        <v>42</v>
      </c>
      <c r="O122" s="79"/>
      <c r="P122" s="197">
        <f>O122*H122</f>
        <v>0</v>
      </c>
      <c r="Q122" s="197">
        <v>0</v>
      </c>
      <c r="R122" s="197">
        <f>Q122*H122</f>
        <v>0</v>
      </c>
      <c r="S122" s="197">
        <v>0</v>
      </c>
      <c r="T122" s="198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99" t="s">
        <v>154</v>
      </c>
      <c r="AT122" s="199" t="s">
        <v>150</v>
      </c>
      <c r="AU122" s="199" t="s">
        <v>76</v>
      </c>
      <c r="AY122" s="16" t="s">
        <v>148</v>
      </c>
      <c r="BE122" s="200">
        <f>IF(N122="základná",J122,0)</f>
        <v>0</v>
      </c>
      <c r="BF122" s="200">
        <f>IF(N122="znížená",J122,0)</f>
        <v>0</v>
      </c>
      <c r="BG122" s="200">
        <f>IF(N122="zákl. prenesená",J122,0)</f>
        <v>0</v>
      </c>
      <c r="BH122" s="200">
        <f>IF(N122="zníž. prenesená",J122,0)</f>
        <v>0</v>
      </c>
      <c r="BI122" s="200">
        <f>IF(N122="nulová",J122,0)</f>
        <v>0</v>
      </c>
      <c r="BJ122" s="16" t="s">
        <v>89</v>
      </c>
      <c r="BK122" s="200">
        <f>ROUND(I122*H122,2)</f>
        <v>0</v>
      </c>
      <c r="BL122" s="16" t="s">
        <v>154</v>
      </c>
      <c r="BM122" s="199" t="s">
        <v>154</v>
      </c>
    </row>
    <row r="123" s="2" customFormat="1" ht="16.5" customHeight="1">
      <c r="A123" s="35"/>
      <c r="B123" s="186"/>
      <c r="C123" s="187" t="s">
        <v>102</v>
      </c>
      <c r="D123" s="187" t="s">
        <v>150</v>
      </c>
      <c r="E123" s="188" t="s">
        <v>2355</v>
      </c>
      <c r="F123" s="189" t="s">
        <v>2356</v>
      </c>
      <c r="G123" s="190" t="s">
        <v>165</v>
      </c>
      <c r="H123" s="191">
        <v>900</v>
      </c>
      <c r="I123" s="192"/>
      <c r="J123" s="193">
        <f>ROUND(I123*H123,2)</f>
        <v>0</v>
      </c>
      <c r="K123" s="194"/>
      <c r="L123" s="36"/>
      <c r="M123" s="195" t="s">
        <v>1</v>
      </c>
      <c r="N123" s="196" t="s">
        <v>42</v>
      </c>
      <c r="O123" s="79"/>
      <c r="P123" s="197">
        <f>O123*H123</f>
        <v>0</v>
      </c>
      <c r="Q123" s="197">
        <v>0</v>
      </c>
      <c r="R123" s="197">
        <f>Q123*H123</f>
        <v>0</v>
      </c>
      <c r="S123" s="197">
        <v>0</v>
      </c>
      <c r="T123" s="198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99" t="s">
        <v>154</v>
      </c>
      <c r="AT123" s="199" t="s">
        <v>150</v>
      </c>
      <c r="AU123" s="199" t="s">
        <v>76</v>
      </c>
      <c r="AY123" s="16" t="s">
        <v>148</v>
      </c>
      <c r="BE123" s="200">
        <f>IF(N123="základná",J123,0)</f>
        <v>0</v>
      </c>
      <c r="BF123" s="200">
        <f>IF(N123="znížená",J123,0)</f>
        <v>0</v>
      </c>
      <c r="BG123" s="200">
        <f>IF(N123="zákl. prenesená",J123,0)</f>
        <v>0</v>
      </c>
      <c r="BH123" s="200">
        <f>IF(N123="zníž. prenesená",J123,0)</f>
        <v>0</v>
      </c>
      <c r="BI123" s="200">
        <f>IF(N123="nulová",J123,0)</f>
        <v>0</v>
      </c>
      <c r="BJ123" s="16" t="s">
        <v>89</v>
      </c>
      <c r="BK123" s="200">
        <f>ROUND(I123*H123,2)</f>
        <v>0</v>
      </c>
      <c r="BL123" s="16" t="s">
        <v>154</v>
      </c>
      <c r="BM123" s="199" t="s">
        <v>167</v>
      </c>
    </row>
    <row r="124" s="2" customFormat="1" ht="16.5" customHeight="1">
      <c r="A124" s="35"/>
      <c r="B124" s="186"/>
      <c r="C124" s="187" t="s">
        <v>154</v>
      </c>
      <c r="D124" s="187" t="s">
        <v>150</v>
      </c>
      <c r="E124" s="188" t="s">
        <v>2357</v>
      </c>
      <c r="F124" s="189" t="s">
        <v>2358</v>
      </c>
      <c r="G124" s="190" t="s">
        <v>153</v>
      </c>
      <c r="H124" s="191">
        <v>1</v>
      </c>
      <c r="I124" s="192"/>
      <c r="J124" s="193">
        <f>ROUND(I124*H124,2)</f>
        <v>0</v>
      </c>
      <c r="K124" s="194"/>
      <c r="L124" s="36"/>
      <c r="M124" s="195" t="s">
        <v>1</v>
      </c>
      <c r="N124" s="196" t="s">
        <v>42</v>
      </c>
      <c r="O124" s="79"/>
      <c r="P124" s="197">
        <f>O124*H124</f>
        <v>0</v>
      </c>
      <c r="Q124" s="197">
        <v>0</v>
      </c>
      <c r="R124" s="197">
        <f>Q124*H124</f>
        <v>0</v>
      </c>
      <c r="S124" s="197">
        <v>0</v>
      </c>
      <c r="T124" s="198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99" t="s">
        <v>154</v>
      </c>
      <c r="AT124" s="199" t="s">
        <v>150</v>
      </c>
      <c r="AU124" s="199" t="s">
        <v>76</v>
      </c>
      <c r="AY124" s="16" t="s">
        <v>148</v>
      </c>
      <c r="BE124" s="200">
        <f>IF(N124="základná",J124,0)</f>
        <v>0</v>
      </c>
      <c r="BF124" s="200">
        <f>IF(N124="znížená",J124,0)</f>
        <v>0</v>
      </c>
      <c r="BG124" s="200">
        <f>IF(N124="zákl. prenesená",J124,0)</f>
        <v>0</v>
      </c>
      <c r="BH124" s="200">
        <f>IF(N124="zníž. prenesená",J124,0)</f>
        <v>0</v>
      </c>
      <c r="BI124" s="200">
        <f>IF(N124="nulová",J124,0)</f>
        <v>0</v>
      </c>
      <c r="BJ124" s="16" t="s">
        <v>89</v>
      </c>
      <c r="BK124" s="200">
        <f>ROUND(I124*H124,2)</f>
        <v>0</v>
      </c>
      <c r="BL124" s="16" t="s">
        <v>154</v>
      </c>
      <c r="BM124" s="199" t="s">
        <v>158</v>
      </c>
    </row>
    <row r="125" s="2" customFormat="1" ht="16.5" customHeight="1">
      <c r="A125" s="35"/>
      <c r="B125" s="186"/>
      <c r="C125" s="187" t="s">
        <v>171</v>
      </c>
      <c r="D125" s="187" t="s">
        <v>150</v>
      </c>
      <c r="E125" s="188" t="s">
        <v>2359</v>
      </c>
      <c r="F125" s="189" t="s">
        <v>2360</v>
      </c>
      <c r="G125" s="190" t="s">
        <v>153</v>
      </c>
      <c r="H125" s="191">
        <v>249</v>
      </c>
      <c r="I125" s="192"/>
      <c r="J125" s="193">
        <f>ROUND(I125*H125,2)</f>
        <v>0</v>
      </c>
      <c r="K125" s="194"/>
      <c r="L125" s="36"/>
      <c r="M125" s="213" t="s">
        <v>1</v>
      </c>
      <c r="N125" s="214" t="s">
        <v>42</v>
      </c>
      <c r="O125" s="215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99" t="s">
        <v>154</v>
      </c>
      <c r="AT125" s="199" t="s">
        <v>150</v>
      </c>
      <c r="AU125" s="199" t="s">
        <v>76</v>
      </c>
      <c r="AY125" s="16" t="s">
        <v>148</v>
      </c>
      <c r="BE125" s="200">
        <f>IF(N125="základná",J125,0)</f>
        <v>0</v>
      </c>
      <c r="BF125" s="200">
        <f>IF(N125="znížená",J125,0)</f>
        <v>0</v>
      </c>
      <c r="BG125" s="200">
        <f>IF(N125="zákl. prenesená",J125,0)</f>
        <v>0</v>
      </c>
      <c r="BH125" s="200">
        <f>IF(N125="zníž. prenesená",J125,0)</f>
        <v>0</v>
      </c>
      <c r="BI125" s="200">
        <f>IF(N125="nulová",J125,0)</f>
        <v>0</v>
      </c>
      <c r="BJ125" s="16" t="s">
        <v>89</v>
      </c>
      <c r="BK125" s="200">
        <f>ROUND(I125*H125,2)</f>
        <v>0</v>
      </c>
      <c r="BL125" s="16" t="s">
        <v>154</v>
      </c>
      <c r="BM125" s="199" t="s">
        <v>174</v>
      </c>
    </row>
    <row r="126" s="2" customFormat="1" ht="6.96" customHeight="1">
      <c r="A126" s="35"/>
      <c r="B126" s="62"/>
      <c r="C126" s="63"/>
      <c r="D126" s="63"/>
      <c r="E126" s="63"/>
      <c r="F126" s="63"/>
      <c r="G126" s="63"/>
      <c r="H126" s="63"/>
      <c r="I126" s="63"/>
      <c r="J126" s="63"/>
      <c r="K126" s="63"/>
      <c r="L126" s="36"/>
      <c r="M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</sheetData>
  <autoFilter ref="C119:K125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08:H108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LAPTOP-V5DAE5T9\Natália</dc:creator>
  <cp:lastModifiedBy>LAPTOP-V5DAE5T9\Natália</cp:lastModifiedBy>
  <dcterms:created xsi:type="dcterms:W3CDTF">2024-02-27T13:53:07Z</dcterms:created>
  <dcterms:modified xsi:type="dcterms:W3CDTF">2024-02-27T13:53:19Z</dcterms:modified>
</cp:coreProperties>
</file>