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RekapitulaciaStavby" sheetId="1" r:id="rId1"/>
    <sheet name="SupisPrac" sheetId="2" r:id="rId2"/>
    <sheet name="CastiStavby" sheetId="3" r:id="rId3"/>
    <sheet name="PopisPoloziek" sheetId="4" state="veryHidden" r:id="rId4"/>
  </sheets>
  <definedNames/>
  <calcPr fullCalcOnLoad="1"/>
</workbook>
</file>

<file path=xl/sharedStrings.xml><?xml version="1.0" encoding="utf-8"?>
<sst xmlns="http://schemas.openxmlformats.org/spreadsheetml/2006/main" count="467" uniqueCount="162">
  <si>
    <t>Číslo časti stavby</t>
  </si>
  <si>
    <t>Klasifikácia stavieb</t>
  </si>
  <si>
    <t>Názov časti stavby</t>
  </si>
  <si>
    <t>Cena bez DPH</t>
  </si>
  <si>
    <t>DPH 20%</t>
  </si>
  <si>
    <t>Cena s DPH</t>
  </si>
  <si>
    <t>001-00</t>
  </si>
  <si>
    <t/>
  </si>
  <si>
    <t>Všeobecné položky</t>
  </si>
  <si>
    <t>201-00</t>
  </si>
  <si>
    <t>2141</t>
  </si>
  <si>
    <t>Most ev. č. R1-033 Lehota</t>
  </si>
  <si>
    <t>Celkový súčet</t>
  </si>
  <si>
    <t>Klasifikácia produkcie</t>
  </si>
  <si>
    <t>Číslo položky</t>
  </si>
  <si>
    <t>Názov položky</t>
  </si>
  <si>
    <t>M.j.</t>
  </si>
  <si>
    <t>Množstvo</t>
  </si>
  <si>
    <t>Jednotková cena</t>
  </si>
  <si>
    <t>Jedn. cena s DPH</t>
  </si>
  <si>
    <t>45.00.00</t>
  </si>
  <si>
    <t>00000106</t>
  </si>
  <si>
    <t>Dokumentácia na vykonanie prác (DVP)</t>
  </si>
  <si>
    <t>sub.</t>
  </si>
  <si>
    <t>00000107</t>
  </si>
  <si>
    <t>Dokumentácia skutočného realizovania stavby (DSRS)</t>
  </si>
  <si>
    <t>00010401</t>
  </si>
  <si>
    <t>Zmluvné požiadavky poplatky za skládky vybúraných hmôt a sutí</t>
  </si>
  <si>
    <t>t</t>
  </si>
  <si>
    <t>00010404</t>
  </si>
  <si>
    <t>Zmluvné požiadavky poplatky za skládky travín, krovia, mačiny,lesnej hrabanky</t>
  </si>
  <si>
    <t>m3</t>
  </si>
  <si>
    <t>00030705</t>
  </si>
  <si>
    <t>Staveniskové náklady zhotoviteľa pomocné práce zhotovovacie alebo zaisťovacie lešenia</t>
  </si>
  <si>
    <t>00060121</t>
  </si>
  <si>
    <t>Zariadenie staveniska, prevádzkové, oplotenie staveniska</t>
  </si>
  <si>
    <t>m</t>
  </si>
  <si>
    <t>45.11.11 - Demolačné práce</t>
  </si>
  <si>
    <t>45.11.11</t>
  </si>
  <si>
    <t>05010305</t>
  </si>
  <si>
    <t>Búranie konštrukcií stropov, klenieb, schodov železobetónových</t>
  </si>
  <si>
    <t>05010812</t>
  </si>
  <si>
    <t>Búranie konštrukcií, otlčenie omietok a odstránenie povrchových úprav cementových</t>
  </si>
  <si>
    <t>m2</t>
  </si>
  <si>
    <t>05011001</t>
  </si>
  <si>
    <t>Búranie konštrukcií, frézovanie muriva, z dielcov prefabrikovaných</t>
  </si>
  <si>
    <t>05020131</t>
  </si>
  <si>
    <t>Vybúranie, odstránenie konštrukcií - izolácie povlakovej</t>
  </si>
  <si>
    <t>05020907</t>
  </si>
  <si>
    <t>Vybúranie konštrukcií a demontáže, rôznych predmetov kovových</t>
  </si>
  <si>
    <t>ks</t>
  </si>
  <si>
    <t>05030304</t>
  </si>
  <si>
    <t>Odstránenie spevnených plôch vozoviek a doplňujúcich konštrukcií obrubníkov a krajníkov betónových</t>
  </si>
  <si>
    <t>05040104</t>
  </si>
  <si>
    <t>Odstránenie konštrukcií vodných korýt a vo vodných tokoch, dlažieb včítane podkladov z betónu</t>
  </si>
  <si>
    <t>05080200</t>
  </si>
  <si>
    <t>Doprava vybúraných hmôt vodorovná</t>
  </si>
  <si>
    <t>05090205</t>
  </si>
  <si>
    <t>Doplňujúce práce, úprava stavebných konštrukcií vysokotlakým vodným lúčom železobetónových</t>
  </si>
  <si>
    <t>05090207</t>
  </si>
  <si>
    <t>Doplňujúce práce, úprava stavebných konštrukcií vysokotlakým vodným lúčom kovových</t>
  </si>
  <si>
    <t>05090461</t>
  </si>
  <si>
    <t>Doplňujúce práce, diamantové rezanie betónového krytu, podkladu</t>
  </si>
  <si>
    <t>45.11.12 - Úprava staveniska a vyčisťovacie práce</t>
  </si>
  <si>
    <t>45.11.12</t>
  </si>
  <si>
    <t>01010001</t>
  </si>
  <si>
    <t>Pripravné práce, všeobecné vypratanie zastavaných území</t>
  </si>
  <si>
    <t>01010101</t>
  </si>
  <si>
    <t>Pripravné práce, odstránenie porastov travín</t>
  </si>
  <si>
    <t>01010103</t>
  </si>
  <si>
    <t>Pripravné práce, odstránenie porastov krovín</t>
  </si>
  <si>
    <t>01010104</t>
  </si>
  <si>
    <t>Pripravné práce, odstránenie porastov mačiny</t>
  </si>
  <si>
    <t>01010201</t>
  </si>
  <si>
    <t>Pripravné práce, rúbanie stromov</t>
  </si>
  <si>
    <t>01010202</t>
  </si>
  <si>
    <t>Pripravné práce, rúbanie odstránenie pňov</t>
  </si>
  <si>
    <t>01060204</t>
  </si>
  <si>
    <t>Premiestnenie  vodorovné nad 3 000 m</t>
  </si>
  <si>
    <t>45.11.24 - Výkopové práce</t>
  </si>
  <si>
    <t>45.11.24</t>
  </si>
  <si>
    <t>01030102</t>
  </si>
  <si>
    <t>Hĺbené vykopávky jám nezapažených</t>
  </si>
  <si>
    <t>01040402</t>
  </si>
  <si>
    <t>Konštrukcie z hornín - zásypy so zhutnením</t>
  </si>
  <si>
    <t>45.11.25 - Presun zemín</t>
  </si>
  <si>
    <t>45.11.25</t>
  </si>
  <si>
    <t>01060700</t>
  </si>
  <si>
    <t>Premiestnenie  - nakladanie, prekladanie, vykladanie</t>
  </si>
  <si>
    <t>45.22.11 - Stavebné práce na mostoch</t>
  </si>
  <si>
    <t>45.22.11</t>
  </si>
  <si>
    <t>21250424</t>
  </si>
  <si>
    <t>Doplňujúce konštrukcie, dilatačné zariadenia, tesnenie dilatačných škár</t>
  </si>
  <si>
    <t>21251161</t>
  </si>
  <si>
    <t>Doplňujúce konštrukcie, špeciálne pomocné, ošetrenie betonárskej výstuže</t>
  </si>
  <si>
    <t>45.22.38 - Kompletovanie a montáž prefabrikovaných konštrukcií</t>
  </si>
  <si>
    <t>45.22.38</t>
  </si>
  <si>
    <t>15090101</t>
  </si>
  <si>
    <t>Schodiskové konštrukcie plošné, z dielcov betónových</t>
  </si>
  <si>
    <t>45.23.32 - Práce na vrchnej stavbe diaľníc, ciest, ulíc, chodníkov a nekrytých parkovísk</t>
  </si>
  <si>
    <t>45.23.32</t>
  </si>
  <si>
    <t>22250184</t>
  </si>
  <si>
    <t>Doplňujúce konštrukcie,  zábradlie , plastové</t>
  </si>
  <si>
    <t>22250980</t>
  </si>
  <si>
    <t>Doplňujúce konštrukcie,  obrubníky chodníkové</t>
  </si>
  <si>
    <t>22251595</t>
  </si>
  <si>
    <t>Doplňujúce konštrukcie,  čistenie rigolov</t>
  </si>
  <si>
    <t>45.24.70 - Práce na hrubej stavbe úprav tokov, hrádzí, zavlažovacích kanálov a akvaduktov</t>
  </si>
  <si>
    <t>45.24.70</t>
  </si>
  <si>
    <t>11090201</t>
  </si>
  <si>
    <t>Schodiskové konštrukcie, stupne z betónu prostého</t>
  </si>
  <si>
    <t>11090211</t>
  </si>
  <si>
    <t>Schodiskové konštrukcie, stupne, debnenie tradičné</t>
  </si>
  <si>
    <t>11200101</t>
  </si>
  <si>
    <t>Podkladné konštrukcie, podkladné vrstvy, z betónu prostého</t>
  </si>
  <si>
    <t>11200111</t>
  </si>
  <si>
    <t>Podkladné konštrukcie, podkladné vrstvy, debnenie tradičné</t>
  </si>
  <si>
    <t>31210308</t>
  </si>
  <si>
    <t>Spevnené plochy, dlažby z betónových dielcov, tvárnic</t>
  </si>
  <si>
    <t>45.41.10</t>
  </si>
  <si>
    <t>13070708</t>
  </si>
  <si>
    <t>Vonkajšie povrchy vodor. konštrukcií, maltovinová úprava podhľadov z plastických maltovín</t>
  </si>
  <si>
    <t>13070808</t>
  </si>
  <si>
    <t>Vonkajšie povrchy vodor. konštrukcií, maltovinová úprava z plastických maltovín</t>
  </si>
  <si>
    <t>13071513</t>
  </si>
  <si>
    <t>Vonkajšie povrchy podhľadov, reprofilácia podhľadov maltou sanačnou</t>
  </si>
  <si>
    <t>13071613</t>
  </si>
  <si>
    <t>Vonkajšie povrchy podhľadov, reprofilácia vodor. plôch maltou sanačnou</t>
  </si>
  <si>
    <t>13100808</t>
  </si>
  <si>
    <t>Vonkajšie povrchy stĺpov a pilierov, maltovinová úprava z plastických maltovín</t>
  </si>
  <si>
    <t>13101513</t>
  </si>
  <si>
    <t>Vonkajšie povrchy stĺpov a pilierov, reprofilácia zvislých a šikmých plôch maltou sanačnou</t>
  </si>
  <si>
    <t>13111304</t>
  </si>
  <si>
    <t>Vonkajšie povrchy nádrží, zásobníkov, stôk, studní atď., torkrétovanie maltou cementovou</t>
  </si>
  <si>
    <t>45.44.20 - Nanášanie ochranných vrstiev - maliarske a natieračské práce</t>
  </si>
  <si>
    <t>45.44.20</t>
  </si>
  <si>
    <t>84010107</t>
  </si>
  <si>
    <t>Náter oceľových konštrukcií, farba epoxidová</t>
  </si>
  <si>
    <t>84010110</t>
  </si>
  <si>
    <t>Náter oceľových konštrukcií, farba polyuretanová</t>
  </si>
  <si>
    <t>84010807</t>
  </si>
  <si>
    <t>Náter omietok a betónových povrchov, farba epoxidová</t>
  </si>
  <si>
    <t>84010810</t>
  </si>
  <si>
    <t>Náter omietok a betónových povrchov, impregnačný polyuretánový náter</t>
  </si>
  <si>
    <t>84010815</t>
  </si>
  <si>
    <t>Náter omietok a betónových povrchov, farba riediteľná vodou (akrylátová)</t>
  </si>
  <si>
    <t>84010951</t>
  </si>
  <si>
    <t xml:space="preserve">Náter povrchov strojov a zariadení, otryskanie </t>
  </si>
  <si>
    <t>Časť stavby</t>
  </si>
  <si>
    <t>001-00 - Všeobecné položky</t>
  </si>
  <si>
    <t>Celkom za 001-00 - Všeobecné položky</t>
  </si>
  <si>
    <t>201-00 - Most ev. č. R1-033 Lehota</t>
  </si>
  <si>
    <t>Celkom za 201-00 - Most ev. č. R1-033 Lehota</t>
  </si>
  <si>
    <t>OPRAVA SPODNEJ STAVBY MOSTA EV. Č. R1-033 LEHOTA</t>
  </si>
  <si>
    <t xml:space="preserve">Názov stavby: </t>
  </si>
  <si>
    <t>Časti stavby</t>
  </si>
  <si>
    <t>Súpis prác</t>
  </si>
  <si>
    <t>Jednotková cena v € bez DPH</t>
  </si>
  <si>
    <t>Cena v € bez DPH</t>
  </si>
  <si>
    <t>Rekapitulácia stavby</t>
  </si>
  <si>
    <t>45.00.00 Všeobecné položky v procese obstarávania</t>
  </si>
  <si>
    <t>45.41.10 - Omietkárske práce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</si>
</sst>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8">
    <font>
      <sz val="10"/>
      <name val="Arial CE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0"/>
    </font>
    <font>
      <b/>
      <sz val="8"/>
      <name val="Trebuchet MS"/>
      <family val="0"/>
    </font>
    <font>
      <b/>
      <sz val="9"/>
      <color indexed="8"/>
      <name val="Ariel"/>
      <family val="0"/>
    </font>
    <font>
      <b/>
      <sz val="8"/>
      <color indexed="8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6" fillId="21" borderId="0">
      <alignment/>
      <protection/>
    </xf>
    <xf numFmtId="0" fontId="7" fillId="21" borderId="0">
      <alignment/>
      <protection/>
    </xf>
    <xf numFmtId="0" fontId="31" fillId="0" borderId="0" applyNumberFormat="0" applyFill="0" applyBorder="0" applyAlignment="0" applyProtection="0"/>
    <xf numFmtId="0" fontId="3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6" fillId="21" borderId="10" xfId="36" applyBorder="1" applyProtection="1">
      <alignment/>
      <protection/>
    </xf>
    <xf numFmtId="0" fontId="6" fillId="21" borderId="10" xfId="36" applyBorder="1" applyAlignment="1" applyProtection="1">
      <alignment wrapText="1"/>
      <protection/>
    </xf>
    <xf numFmtId="0" fontId="6" fillId="21" borderId="10" xfId="36" applyBorder="1" applyAlignment="1" applyProtection="1">
      <alignment horizontal="center"/>
      <protection/>
    </xf>
    <xf numFmtId="0" fontId="6" fillId="21" borderId="10" xfId="36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horizontal="center" vertical="center" wrapText="1"/>
      <protection/>
    </xf>
    <xf numFmtId="0" fontId="7" fillId="21" borderId="10" xfId="37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right" vertical="center"/>
    </xf>
    <xf numFmtId="4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21" borderId="10" xfId="37" applyBorder="1" applyAlignment="1" applyProtection="1">
      <alignment horizontal="center" vertical="center" wrapText="1"/>
      <protection/>
    </xf>
    <xf numFmtId="0" fontId="7" fillId="21" borderId="10" xfId="37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7" fillId="21" borderId="17" xfId="37" applyBorder="1" applyAlignment="1" applyProtection="1">
      <alignment vertical="center" wrapText="1"/>
      <protection/>
    </xf>
    <xf numFmtId="0" fontId="7" fillId="21" borderId="17" xfId="37" applyNumberFormat="1" applyBorder="1" applyAlignment="1" applyProtection="1">
      <alignment vertical="center" wrapText="1"/>
      <protection/>
    </xf>
    <xf numFmtId="49" fontId="47" fillId="0" borderId="0" xfId="0" applyNumberFormat="1" applyFont="1" applyBorder="1" applyAlignment="1">
      <alignment horizontal="left" vertical="top" wrapText="1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/>
      <protection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21" borderId="10" xfId="37" applyFont="1" applyBorder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18" xfId="37" applyFont="1" applyBorder="1" applyAlignment="1" applyProtection="1">
      <alignment horizontal="left" vertical="center" wrapText="1"/>
      <protection/>
    </xf>
    <xf numFmtId="0" fontId="7" fillId="21" borderId="19" xfId="37" applyBorder="1" applyAlignment="1" applyProtection="1">
      <alignment horizontal="left" vertical="center" wrapText="1"/>
      <protection/>
    </xf>
    <xf numFmtId="0" fontId="7" fillId="21" borderId="17" xfId="37" applyFont="1" applyBorder="1" applyAlignment="1" applyProtection="1">
      <alignment vertical="center" wrapText="1"/>
      <protection/>
    </xf>
    <xf numFmtId="0" fontId="7" fillId="21" borderId="17" xfId="37" applyBorder="1" applyAlignment="1" applyProtection="1">
      <alignment vertic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Font_Ariel_Normal_Bold_BG_Gray" xfId="36"/>
    <cellStyle name="Font_Ariel_Small_Bold_BG_Gray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E4" sqref="E4"/>
    </sheetView>
  </sheetViews>
  <sheetFormatPr defaultColWidth="9.00390625" defaultRowHeight="12.75"/>
  <cols>
    <col min="1" max="1" width="2.125" style="0" customWidth="1"/>
    <col min="2" max="2" width="17.625" style="0" customWidth="1"/>
    <col min="3" max="3" width="19.00390625" style="0" customWidth="1"/>
    <col min="4" max="4" width="55.625" style="3" customWidth="1"/>
    <col min="5" max="5" width="17.375" style="0" customWidth="1"/>
    <col min="6" max="6" width="17.125" style="0" customWidth="1"/>
    <col min="7" max="7" width="17.75390625" style="0" customWidth="1"/>
  </cols>
  <sheetData>
    <row r="1" spans="1:7" ht="31.5">
      <c r="A1" s="4"/>
      <c r="B1" s="4" t="s">
        <v>154</v>
      </c>
      <c r="C1" s="4"/>
      <c r="D1" s="35" t="s">
        <v>153</v>
      </c>
      <c r="E1" s="4"/>
      <c r="F1" s="4"/>
      <c r="G1" s="38" t="s">
        <v>159</v>
      </c>
    </row>
    <row r="2" spans="1:7" ht="12.75">
      <c r="A2" s="4"/>
      <c r="B2" s="4"/>
      <c r="C2" s="4"/>
      <c r="D2" s="5"/>
      <c r="E2" s="4"/>
      <c r="F2" s="4"/>
      <c r="G2" s="4"/>
    </row>
    <row r="3" spans="1:7" ht="12.75">
      <c r="A3" s="4"/>
      <c r="B3" s="6" t="s">
        <v>0</v>
      </c>
      <c r="C3" s="6" t="s">
        <v>1</v>
      </c>
      <c r="D3" s="7" t="s">
        <v>2</v>
      </c>
      <c r="E3" s="8" t="s">
        <v>3</v>
      </c>
      <c r="F3" s="9" t="s">
        <v>4</v>
      </c>
      <c r="G3" s="8" t="s">
        <v>5</v>
      </c>
    </row>
    <row r="4" spans="2:7" s="1" customFormat="1" ht="13.5">
      <c r="B4" s="10" t="s">
        <v>6</v>
      </c>
      <c r="C4" s="10" t="s">
        <v>7</v>
      </c>
      <c r="D4" s="11" t="s">
        <v>8</v>
      </c>
      <c r="E4" s="12">
        <f>CastiStavby!J7</f>
        <v>0</v>
      </c>
      <c r="F4" s="12">
        <f>ROUND(E4*0.2,2)</f>
        <v>0</v>
      </c>
      <c r="G4" s="12">
        <f>E4+F4</f>
        <v>0</v>
      </c>
    </row>
    <row r="5" spans="2:7" s="1" customFormat="1" ht="13.5">
      <c r="B5" s="10" t="s">
        <v>9</v>
      </c>
      <c r="C5" s="10" t="s">
        <v>10</v>
      </c>
      <c r="D5" s="11" t="s">
        <v>11</v>
      </c>
      <c r="E5" s="12">
        <f>CastiStavby!J56</f>
        <v>0</v>
      </c>
      <c r="F5" s="12">
        <f>ROUND(E5*0.2,2)</f>
        <v>0</v>
      </c>
      <c r="G5" s="12">
        <f>E5+F5</f>
        <v>0</v>
      </c>
    </row>
    <row r="6" spans="2:7" s="2" customFormat="1" ht="13.5">
      <c r="B6" s="13" t="s">
        <v>12</v>
      </c>
      <c r="C6" s="13"/>
      <c r="D6" s="14"/>
      <c r="E6" s="15">
        <f>SUM(E4:E5)</f>
        <v>0</v>
      </c>
      <c r="F6" s="15">
        <f>SUM(F4:F5)</f>
        <v>0</v>
      </c>
      <c r="G6" s="15">
        <f>SUM(G4:G5)</f>
        <v>0</v>
      </c>
    </row>
  </sheetData>
  <sheetProtection password="CC49" sheet="1" objects="1" scenarios="1" formatColumns="0" formatRows="0"/>
  <printOptions/>
  <pageMargins left="0.7086614173228347" right="0.7086614173228347" top="0.7480314960629921" bottom="0.7480314960629921" header="0.5118110236220472" footer="0.5118110236220472"/>
  <pageSetup errors="blank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PageLayoutView="0" workbookViewId="0" topLeftCell="A37">
      <selection activeCell="G47" sqref="G47"/>
    </sheetView>
  </sheetViews>
  <sheetFormatPr defaultColWidth="9.00390625" defaultRowHeight="12.75"/>
  <cols>
    <col min="1" max="1" width="2.125" style="0" customWidth="1"/>
    <col min="2" max="2" width="24.875" style="3" customWidth="1"/>
    <col min="3" max="3" width="12.25390625" style="0" customWidth="1"/>
    <col min="4" max="4" width="12.125" style="0" customWidth="1"/>
    <col min="5" max="5" width="48.125" style="3" customWidth="1"/>
    <col min="6" max="6" width="4.625" style="0" customWidth="1"/>
    <col min="7" max="7" width="11.875" style="0" customWidth="1"/>
    <col min="8" max="8" width="0.74609375" style="0" customWidth="1"/>
    <col min="9" max="9" width="15.00390625" style="0" customWidth="1"/>
    <col min="10" max="10" width="15.25390625" style="0" hidden="1" customWidth="1"/>
    <col min="11" max="11" width="15.125" style="0" hidden="1" customWidth="1"/>
  </cols>
  <sheetData>
    <row r="1" spans="1:11" ht="31.5">
      <c r="A1" s="16"/>
      <c r="B1" s="16" t="s">
        <v>154</v>
      </c>
      <c r="C1" s="16"/>
      <c r="D1" s="16"/>
      <c r="E1" s="35" t="s">
        <v>153</v>
      </c>
      <c r="F1" s="16"/>
      <c r="G1" s="17"/>
      <c r="H1" s="17"/>
      <c r="I1" s="37" t="s">
        <v>156</v>
      </c>
      <c r="J1" s="17"/>
      <c r="K1" s="17"/>
    </row>
    <row r="2" spans="1:13" ht="12.75">
      <c r="A2" s="16"/>
      <c r="B2" s="16"/>
      <c r="C2" s="16"/>
      <c r="D2" s="16"/>
      <c r="E2" s="16"/>
      <c r="F2" s="16"/>
      <c r="G2" s="17"/>
      <c r="H2" s="17"/>
      <c r="I2" s="17"/>
      <c r="J2" s="17"/>
      <c r="K2" s="17"/>
      <c r="M2" s="41"/>
    </row>
    <row r="3" spans="1:13" ht="12.75">
      <c r="A3" s="16"/>
      <c r="B3" s="18" t="s">
        <v>13</v>
      </c>
      <c r="C3" s="42" t="s">
        <v>14</v>
      </c>
      <c r="D3" s="43"/>
      <c r="E3" s="18" t="s">
        <v>15</v>
      </c>
      <c r="F3" s="18" t="s">
        <v>16</v>
      </c>
      <c r="G3" s="19" t="s">
        <v>17</v>
      </c>
      <c r="H3" s="17"/>
      <c r="I3" s="20" t="s">
        <v>18</v>
      </c>
      <c r="J3" s="21" t="s">
        <v>4</v>
      </c>
      <c r="K3" s="20" t="s">
        <v>19</v>
      </c>
      <c r="M3" s="41"/>
    </row>
    <row r="4" spans="2:15" s="1" customFormat="1" ht="27">
      <c r="B4" s="22" t="s">
        <v>160</v>
      </c>
      <c r="C4" s="10" t="s">
        <v>20</v>
      </c>
      <c r="D4" s="10" t="s">
        <v>21</v>
      </c>
      <c r="E4" s="11" t="s">
        <v>22</v>
      </c>
      <c r="F4" s="10" t="s">
        <v>23</v>
      </c>
      <c r="G4" s="23">
        <v>1</v>
      </c>
      <c r="I4" s="24">
        <v>0</v>
      </c>
      <c r="J4" s="12">
        <f aca="true" t="shared" si="0" ref="J4:J35">I4*0.2</f>
        <v>0</v>
      </c>
      <c r="K4" s="12">
        <f aca="true" t="shared" si="1" ref="K4:K35">I4+J4</f>
        <v>0</v>
      </c>
      <c r="M4" s="40"/>
      <c r="O4" s="39"/>
    </row>
    <row r="5" spans="2:15" s="1" customFormat="1" ht="13.5">
      <c r="B5" s="25"/>
      <c r="C5" s="10" t="s">
        <v>20</v>
      </c>
      <c r="D5" s="10" t="s">
        <v>24</v>
      </c>
      <c r="E5" s="11" t="s">
        <v>25</v>
      </c>
      <c r="F5" s="10" t="s">
        <v>23</v>
      </c>
      <c r="G5" s="23">
        <v>1</v>
      </c>
      <c r="I5" s="24">
        <v>0</v>
      </c>
      <c r="J5" s="12">
        <f t="shared" si="0"/>
        <v>0</v>
      </c>
      <c r="K5" s="12">
        <f t="shared" si="1"/>
        <v>0</v>
      </c>
      <c r="M5" s="40"/>
      <c r="O5" s="39"/>
    </row>
    <row r="6" spans="2:15" s="1" customFormat="1" ht="27">
      <c r="B6" s="25"/>
      <c r="C6" s="10" t="s">
        <v>20</v>
      </c>
      <c r="D6" s="10" t="s">
        <v>26</v>
      </c>
      <c r="E6" s="11" t="s">
        <v>27</v>
      </c>
      <c r="F6" s="10" t="s">
        <v>28</v>
      </c>
      <c r="G6" s="23">
        <v>1897.8</v>
      </c>
      <c r="I6" s="24">
        <v>0</v>
      </c>
      <c r="J6" s="12">
        <f t="shared" si="0"/>
        <v>0</v>
      </c>
      <c r="K6" s="12">
        <f t="shared" si="1"/>
        <v>0</v>
      </c>
      <c r="M6" s="40"/>
      <c r="O6" s="39"/>
    </row>
    <row r="7" spans="2:15" s="1" customFormat="1" ht="27">
      <c r="B7" s="25"/>
      <c r="C7" s="10" t="s">
        <v>20</v>
      </c>
      <c r="D7" s="10" t="s">
        <v>29</v>
      </c>
      <c r="E7" s="11" t="s">
        <v>30</v>
      </c>
      <c r="F7" s="10" t="s">
        <v>31</v>
      </c>
      <c r="G7" s="23">
        <v>581.65</v>
      </c>
      <c r="I7" s="24">
        <v>0</v>
      </c>
      <c r="J7" s="12">
        <f t="shared" si="0"/>
        <v>0</v>
      </c>
      <c r="K7" s="12">
        <f t="shared" si="1"/>
        <v>0</v>
      </c>
      <c r="M7" s="40"/>
      <c r="O7" s="39"/>
    </row>
    <row r="8" spans="2:15" s="1" customFormat="1" ht="27">
      <c r="B8" s="25"/>
      <c r="C8" s="10" t="s">
        <v>20</v>
      </c>
      <c r="D8" s="10" t="s">
        <v>32</v>
      </c>
      <c r="E8" s="11" t="s">
        <v>33</v>
      </c>
      <c r="F8" s="10" t="s">
        <v>23</v>
      </c>
      <c r="G8" s="23">
        <v>1</v>
      </c>
      <c r="I8" s="24">
        <v>0</v>
      </c>
      <c r="J8" s="12">
        <f t="shared" si="0"/>
        <v>0</v>
      </c>
      <c r="K8" s="12">
        <f t="shared" si="1"/>
        <v>0</v>
      </c>
      <c r="M8" s="40"/>
      <c r="O8" s="39"/>
    </row>
    <row r="9" spans="2:15" s="1" customFormat="1" ht="13.5">
      <c r="B9" s="26"/>
      <c r="C9" s="10" t="s">
        <v>20</v>
      </c>
      <c r="D9" s="10" t="s">
        <v>34</v>
      </c>
      <c r="E9" s="11" t="s">
        <v>35</v>
      </c>
      <c r="F9" s="10" t="s">
        <v>36</v>
      </c>
      <c r="G9" s="23">
        <v>546</v>
      </c>
      <c r="I9" s="24">
        <v>0</v>
      </c>
      <c r="J9" s="12">
        <f t="shared" si="0"/>
        <v>0</v>
      </c>
      <c r="K9" s="12">
        <f t="shared" si="1"/>
        <v>0</v>
      </c>
      <c r="M9" s="40"/>
      <c r="O9" s="39"/>
    </row>
    <row r="10" spans="2:15" s="1" customFormat="1" ht="27">
      <c r="B10" s="22" t="s">
        <v>37</v>
      </c>
      <c r="C10" s="10" t="s">
        <v>38</v>
      </c>
      <c r="D10" s="10" t="s">
        <v>39</v>
      </c>
      <c r="E10" s="11" t="s">
        <v>40</v>
      </c>
      <c r="F10" s="10" t="s">
        <v>31</v>
      </c>
      <c r="G10" s="23">
        <v>8.95</v>
      </c>
      <c r="I10" s="24">
        <v>0</v>
      </c>
      <c r="J10" s="12">
        <f t="shared" si="0"/>
        <v>0</v>
      </c>
      <c r="K10" s="12">
        <f t="shared" si="1"/>
        <v>0</v>
      </c>
      <c r="M10" s="40"/>
      <c r="O10" s="39"/>
    </row>
    <row r="11" spans="2:15" s="1" customFormat="1" ht="27">
      <c r="B11" s="25"/>
      <c r="C11" s="10" t="s">
        <v>38</v>
      </c>
      <c r="D11" s="10" t="s">
        <v>41</v>
      </c>
      <c r="E11" s="11" t="s">
        <v>42</v>
      </c>
      <c r="F11" s="10" t="s">
        <v>43</v>
      </c>
      <c r="G11" s="23">
        <v>26206.5</v>
      </c>
      <c r="I11" s="24">
        <v>0</v>
      </c>
      <c r="J11" s="12">
        <f t="shared" si="0"/>
        <v>0</v>
      </c>
      <c r="K11" s="12">
        <f t="shared" si="1"/>
        <v>0</v>
      </c>
      <c r="M11" s="40"/>
      <c r="O11" s="39"/>
    </row>
    <row r="12" spans="2:15" s="1" customFormat="1" ht="27">
      <c r="B12" s="25"/>
      <c r="C12" s="10" t="s">
        <v>38</v>
      </c>
      <c r="D12" s="10" t="s">
        <v>44</v>
      </c>
      <c r="E12" s="11" t="s">
        <v>45</v>
      </c>
      <c r="F12" s="10" t="s">
        <v>43</v>
      </c>
      <c r="G12" s="23">
        <v>547.08</v>
      </c>
      <c r="I12" s="24">
        <v>0</v>
      </c>
      <c r="J12" s="12">
        <f t="shared" si="0"/>
        <v>0</v>
      </c>
      <c r="K12" s="12">
        <f t="shared" si="1"/>
        <v>0</v>
      </c>
      <c r="M12" s="40"/>
      <c r="O12" s="39"/>
    </row>
    <row r="13" spans="2:15" s="1" customFormat="1" ht="13.5">
      <c r="B13" s="25"/>
      <c r="C13" s="10" t="s">
        <v>38</v>
      </c>
      <c r="D13" s="10" t="s">
        <v>46</v>
      </c>
      <c r="E13" s="11" t="s">
        <v>47</v>
      </c>
      <c r="F13" s="10" t="s">
        <v>43</v>
      </c>
      <c r="G13" s="23">
        <v>547.08</v>
      </c>
      <c r="I13" s="24">
        <v>0</v>
      </c>
      <c r="J13" s="12">
        <f t="shared" si="0"/>
        <v>0</v>
      </c>
      <c r="K13" s="12">
        <f t="shared" si="1"/>
        <v>0</v>
      </c>
      <c r="M13" s="40"/>
      <c r="O13" s="39"/>
    </row>
    <row r="14" spans="2:15" s="1" customFormat="1" ht="27">
      <c r="B14" s="25"/>
      <c r="C14" s="10" t="s">
        <v>38</v>
      </c>
      <c r="D14" s="10" t="s">
        <v>48</v>
      </c>
      <c r="E14" s="11" t="s">
        <v>49</v>
      </c>
      <c r="F14" s="10" t="s">
        <v>50</v>
      </c>
      <c r="G14" s="23">
        <v>10</v>
      </c>
      <c r="I14" s="24">
        <v>0</v>
      </c>
      <c r="J14" s="12">
        <f t="shared" si="0"/>
        <v>0</v>
      </c>
      <c r="K14" s="12">
        <f t="shared" si="1"/>
        <v>0</v>
      </c>
      <c r="M14" s="40"/>
      <c r="O14" s="39"/>
    </row>
    <row r="15" spans="2:15" s="1" customFormat="1" ht="27">
      <c r="B15" s="25"/>
      <c r="C15" s="10" t="s">
        <v>38</v>
      </c>
      <c r="D15" s="10" t="s">
        <v>51</v>
      </c>
      <c r="E15" s="11" t="s">
        <v>52</v>
      </c>
      <c r="F15" s="10" t="s">
        <v>36</v>
      </c>
      <c r="G15" s="23">
        <v>4.5</v>
      </c>
      <c r="I15" s="24">
        <v>0</v>
      </c>
      <c r="J15" s="12">
        <f t="shared" si="0"/>
        <v>0</v>
      </c>
      <c r="K15" s="12">
        <f t="shared" si="1"/>
        <v>0</v>
      </c>
      <c r="M15" s="40"/>
      <c r="O15" s="39"/>
    </row>
    <row r="16" spans="2:15" s="1" customFormat="1" ht="27">
      <c r="B16" s="25"/>
      <c r="C16" s="10" t="s">
        <v>38</v>
      </c>
      <c r="D16" s="10" t="s">
        <v>53</v>
      </c>
      <c r="E16" s="11" t="s">
        <v>54</v>
      </c>
      <c r="F16" s="10" t="s">
        <v>31</v>
      </c>
      <c r="G16" s="23">
        <v>8.8</v>
      </c>
      <c r="I16" s="24">
        <v>0</v>
      </c>
      <c r="J16" s="12">
        <f t="shared" si="0"/>
        <v>0</v>
      </c>
      <c r="K16" s="12">
        <f t="shared" si="1"/>
        <v>0</v>
      </c>
      <c r="M16" s="40"/>
      <c r="O16" s="39"/>
    </row>
    <row r="17" spans="2:15" s="1" customFormat="1" ht="13.5">
      <c r="B17" s="25"/>
      <c r="C17" s="10" t="s">
        <v>38</v>
      </c>
      <c r="D17" s="10" t="s">
        <v>55</v>
      </c>
      <c r="E17" s="11" t="s">
        <v>56</v>
      </c>
      <c r="F17" s="10" t="s">
        <v>28</v>
      </c>
      <c r="G17" s="23">
        <v>1898.97</v>
      </c>
      <c r="I17" s="24">
        <v>0</v>
      </c>
      <c r="J17" s="12">
        <f t="shared" si="0"/>
        <v>0</v>
      </c>
      <c r="K17" s="12">
        <f t="shared" si="1"/>
        <v>0</v>
      </c>
      <c r="M17" s="40"/>
      <c r="O17" s="39"/>
    </row>
    <row r="18" spans="2:15" s="1" customFormat="1" ht="27">
      <c r="B18" s="25"/>
      <c r="C18" s="10" t="s">
        <v>38</v>
      </c>
      <c r="D18" s="10" t="s">
        <v>57</v>
      </c>
      <c r="E18" s="11" t="s">
        <v>58</v>
      </c>
      <c r="F18" s="10" t="s">
        <v>43</v>
      </c>
      <c r="G18" s="23">
        <v>52413</v>
      </c>
      <c r="I18" s="24">
        <v>0</v>
      </c>
      <c r="J18" s="12">
        <f t="shared" si="0"/>
        <v>0</v>
      </c>
      <c r="K18" s="12">
        <f t="shared" si="1"/>
        <v>0</v>
      </c>
      <c r="M18" s="40"/>
      <c r="O18" s="39"/>
    </row>
    <row r="19" spans="2:15" s="1" customFormat="1" ht="27">
      <c r="B19" s="25"/>
      <c r="C19" s="10" t="s">
        <v>38</v>
      </c>
      <c r="D19" s="10" t="s">
        <v>59</v>
      </c>
      <c r="E19" s="11" t="s">
        <v>60</v>
      </c>
      <c r="F19" s="10" t="s">
        <v>43</v>
      </c>
      <c r="G19" s="23">
        <v>556.74</v>
      </c>
      <c r="I19" s="24">
        <v>0</v>
      </c>
      <c r="J19" s="12">
        <f t="shared" si="0"/>
        <v>0</v>
      </c>
      <c r="K19" s="12">
        <f t="shared" si="1"/>
        <v>0</v>
      </c>
      <c r="M19" s="40"/>
      <c r="O19" s="39"/>
    </row>
    <row r="20" spans="2:15" s="1" customFormat="1" ht="27">
      <c r="B20" s="26"/>
      <c r="C20" s="10" t="s">
        <v>38</v>
      </c>
      <c r="D20" s="10" t="s">
        <v>61</v>
      </c>
      <c r="E20" s="11" t="s">
        <v>62</v>
      </c>
      <c r="F20" s="10" t="s">
        <v>36</v>
      </c>
      <c r="G20" s="23">
        <v>89</v>
      </c>
      <c r="I20" s="24">
        <v>0</v>
      </c>
      <c r="J20" s="12">
        <f t="shared" si="0"/>
        <v>0</v>
      </c>
      <c r="K20" s="12">
        <f t="shared" si="1"/>
        <v>0</v>
      </c>
      <c r="M20" s="40"/>
      <c r="O20" s="39"/>
    </row>
    <row r="21" spans="2:15" s="1" customFormat="1" ht="27">
      <c r="B21" s="22" t="s">
        <v>63</v>
      </c>
      <c r="C21" s="10" t="s">
        <v>64</v>
      </c>
      <c r="D21" s="10" t="s">
        <v>65</v>
      </c>
      <c r="E21" s="11" t="s">
        <v>66</v>
      </c>
      <c r="F21" s="10" t="s">
        <v>43</v>
      </c>
      <c r="G21" s="23">
        <v>14102.88</v>
      </c>
      <c r="I21" s="24">
        <v>0</v>
      </c>
      <c r="J21" s="12">
        <f t="shared" si="0"/>
        <v>0</v>
      </c>
      <c r="K21" s="12">
        <f t="shared" si="1"/>
        <v>0</v>
      </c>
      <c r="M21" s="40"/>
      <c r="O21" s="39"/>
    </row>
    <row r="22" spans="2:15" s="1" customFormat="1" ht="13.5">
      <c r="B22" s="25"/>
      <c r="C22" s="10" t="s">
        <v>64</v>
      </c>
      <c r="D22" s="10" t="s">
        <v>67</v>
      </c>
      <c r="E22" s="11" t="s">
        <v>68</v>
      </c>
      <c r="F22" s="10" t="s">
        <v>43</v>
      </c>
      <c r="G22" s="23">
        <v>13304.4</v>
      </c>
      <c r="I22" s="24">
        <v>0</v>
      </c>
      <c r="J22" s="12">
        <f t="shared" si="0"/>
        <v>0</v>
      </c>
      <c r="K22" s="12">
        <f t="shared" si="1"/>
        <v>0</v>
      </c>
      <c r="M22" s="40"/>
      <c r="O22" s="39"/>
    </row>
    <row r="23" spans="2:15" s="1" customFormat="1" ht="13.5">
      <c r="B23" s="25"/>
      <c r="C23" s="10" t="s">
        <v>64</v>
      </c>
      <c r="D23" s="10" t="s">
        <v>69</v>
      </c>
      <c r="E23" s="11" t="s">
        <v>70</v>
      </c>
      <c r="F23" s="10" t="s">
        <v>43</v>
      </c>
      <c r="G23" s="23">
        <v>1406.3</v>
      </c>
      <c r="I23" s="24">
        <v>0</v>
      </c>
      <c r="J23" s="12">
        <f t="shared" si="0"/>
        <v>0</v>
      </c>
      <c r="K23" s="12">
        <f t="shared" si="1"/>
        <v>0</v>
      </c>
      <c r="M23" s="40"/>
      <c r="O23" s="39"/>
    </row>
    <row r="24" spans="2:15" s="1" customFormat="1" ht="13.5">
      <c r="B24" s="25"/>
      <c r="C24" s="10" t="s">
        <v>64</v>
      </c>
      <c r="D24" s="10" t="s">
        <v>71</v>
      </c>
      <c r="E24" s="11" t="s">
        <v>72</v>
      </c>
      <c r="F24" s="10" t="s">
        <v>43</v>
      </c>
      <c r="G24" s="23">
        <v>1406.3</v>
      </c>
      <c r="I24" s="24">
        <v>0</v>
      </c>
      <c r="J24" s="12">
        <f t="shared" si="0"/>
        <v>0</v>
      </c>
      <c r="K24" s="12">
        <f t="shared" si="1"/>
        <v>0</v>
      </c>
      <c r="M24" s="40"/>
      <c r="O24" s="39"/>
    </row>
    <row r="25" spans="2:15" s="1" customFormat="1" ht="13.5">
      <c r="B25" s="25"/>
      <c r="C25" s="10" t="s">
        <v>64</v>
      </c>
      <c r="D25" s="10" t="s">
        <v>73</v>
      </c>
      <c r="E25" s="11" t="s">
        <v>74</v>
      </c>
      <c r="F25" s="10" t="s">
        <v>50</v>
      </c>
      <c r="G25" s="23">
        <v>25</v>
      </c>
      <c r="I25" s="24">
        <v>0</v>
      </c>
      <c r="J25" s="12">
        <f t="shared" si="0"/>
        <v>0</v>
      </c>
      <c r="K25" s="12">
        <f t="shared" si="1"/>
        <v>0</v>
      </c>
      <c r="M25" s="40"/>
      <c r="O25" s="39"/>
    </row>
    <row r="26" spans="2:15" s="1" customFormat="1" ht="13.5">
      <c r="B26" s="25"/>
      <c r="C26" s="10" t="s">
        <v>64</v>
      </c>
      <c r="D26" s="10" t="s">
        <v>75</v>
      </c>
      <c r="E26" s="11" t="s">
        <v>76</v>
      </c>
      <c r="F26" s="10" t="s">
        <v>50</v>
      </c>
      <c r="G26" s="23">
        <v>25</v>
      </c>
      <c r="I26" s="24">
        <v>0</v>
      </c>
      <c r="J26" s="12">
        <f t="shared" si="0"/>
        <v>0</v>
      </c>
      <c r="K26" s="12">
        <f t="shared" si="1"/>
        <v>0</v>
      </c>
      <c r="M26" s="40"/>
      <c r="O26" s="39"/>
    </row>
    <row r="27" spans="2:15" s="1" customFormat="1" ht="13.5">
      <c r="B27" s="26"/>
      <c r="C27" s="10" t="s">
        <v>64</v>
      </c>
      <c r="D27" s="10" t="s">
        <v>77</v>
      </c>
      <c r="E27" s="11" t="s">
        <v>78</v>
      </c>
      <c r="F27" s="10" t="s">
        <v>31</v>
      </c>
      <c r="G27" s="23">
        <v>581.65</v>
      </c>
      <c r="I27" s="24">
        <v>0</v>
      </c>
      <c r="J27" s="12">
        <f t="shared" si="0"/>
        <v>0</v>
      </c>
      <c r="K27" s="12">
        <f t="shared" si="1"/>
        <v>0</v>
      </c>
      <c r="M27" s="40"/>
      <c r="O27" s="39"/>
    </row>
    <row r="28" spans="2:15" s="1" customFormat="1" ht="13.5">
      <c r="B28" s="22" t="s">
        <v>79</v>
      </c>
      <c r="C28" s="10" t="s">
        <v>80</v>
      </c>
      <c r="D28" s="10" t="s">
        <v>81</v>
      </c>
      <c r="E28" s="11" t="s">
        <v>82</v>
      </c>
      <c r="F28" s="10" t="s">
        <v>31</v>
      </c>
      <c r="G28" s="23">
        <v>134.64</v>
      </c>
      <c r="I28" s="24">
        <v>0</v>
      </c>
      <c r="J28" s="12">
        <f t="shared" si="0"/>
        <v>0</v>
      </c>
      <c r="K28" s="12">
        <f t="shared" si="1"/>
        <v>0</v>
      </c>
      <c r="M28" s="40"/>
      <c r="O28" s="39"/>
    </row>
    <row r="29" spans="2:15" s="1" customFormat="1" ht="13.5">
      <c r="B29" s="26"/>
      <c r="C29" s="10" t="s">
        <v>80</v>
      </c>
      <c r="D29" s="10" t="s">
        <v>83</v>
      </c>
      <c r="E29" s="11" t="s">
        <v>84</v>
      </c>
      <c r="F29" s="10" t="s">
        <v>31</v>
      </c>
      <c r="G29" s="23">
        <v>134.64</v>
      </c>
      <c r="I29" s="24">
        <v>0</v>
      </c>
      <c r="J29" s="12">
        <f t="shared" si="0"/>
        <v>0</v>
      </c>
      <c r="K29" s="12">
        <f t="shared" si="1"/>
        <v>0</v>
      </c>
      <c r="M29" s="40"/>
      <c r="O29" s="39"/>
    </row>
    <row r="30" spans="2:15" s="1" customFormat="1" ht="13.5">
      <c r="B30" s="11" t="s">
        <v>85</v>
      </c>
      <c r="C30" s="10" t="s">
        <v>86</v>
      </c>
      <c r="D30" s="10" t="s">
        <v>87</v>
      </c>
      <c r="E30" s="11" t="s">
        <v>88</v>
      </c>
      <c r="F30" s="10" t="s">
        <v>31</v>
      </c>
      <c r="G30" s="23">
        <v>134.64</v>
      </c>
      <c r="I30" s="24">
        <v>0</v>
      </c>
      <c r="J30" s="12">
        <f t="shared" si="0"/>
        <v>0</v>
      </c>
      <c r="K30" s="12">
        <f t="shared" si="1"/>
        <v>0</v>
      </c>
      <c r="M30" s="40"/>
      <c r="O30" s="39"/>
    </row>
    <row r="31" spans="2:15" s="1" customFormat="1" ht="27">
      <c r="B31" s="22" t="s">
        <v>89</v>
      </c>
      <c r="C31" s="10" t="s">
        <v>90</v>
      </c>
      <c r="D31" s="10" t="s">
        <v>91</v>
      </c>
      <c r="E31" s="11" t="s">
        <v>92</v>
      </c>
      <c r="F31" s="10" t="s">
        <v>36</v>
      </c>
      <c r="G31" s="23">
        <v>873.07</v>
      </c>
      <c r="I31" s="24">
        <v>0</v>
      </c>
      <c r="J31" s="12">
        <f t="shared" si="0"/>
        <v>0</v>
      </c>
      <c r="K31" s="12">
        <f t="shared" si="1"/>
        <v>0</v>
      </c>
      <c r="M31" s="40"/>
      <c r="O31" s="39"/>
    </row>
    <row r="32" spans="2:15" s="1" customFormat="1" ht="27">
      <c r="B32" s="26"/>
      <c r="C32" s="10" t="s">
        <v>90</v>
      </c>
      <c r="D32" s="10" t="s">
        <v>93</v>
      </c>
      <c r="E32" s="11" t="s">
        <v>94</v>
      </c>
      <c r="F32" s="10" t="s">
        <v>43</v>
      </c>
      <c r="G32" s="23">
        <v>628.76</v>
      </c>
      <c r="I32" s="24">
        <v>0</v>
      </c>
      <c r="J32" s="12">
        <f t="shared" si="0"/>
        <v>0</v>
      </c>
      <c r="K32" s="12">
        <f t="shared" si="1"/>
        <v>0</v>
      </c>
      <c r="M32" s="40"/>
      <c r="O32" s="39"/>
    </row>
    <row r="33" spans="2:15" s="1" customFormat="1" ht="40.5">
      <c r="B33" s="11" t="s">
        <v>95</v>
      </c>
      <c r="C33" s="10" t="s">
        <v>96</v>
      </c>
      <c r="D33" s="10" t="s">
        <v>97</v>
      </c>
      <c r="E33" s="11" t="s">
        <v>98</v>
      </c>
      <c r="F33" s="10" t="s">
        <v>31</v>
      </c>
      <c r="G33" s="23">
        <v>2.64</v>
      </c>
      <c r="I33" s="24">
        <v>0</v>
      </c>
      <c r="J33" s="12">
        <f t="shared" si="0"/>
        <v>0</v>
      </c>
      <c r="K33" s="12">
        <f t="shared" si="1"/>
        <v>0</v>
      </c>
      <c r="M33" s="40"/>
      <c r="O33" s="39"/>
    </row>
    <row r="34" spans="2:15" s="1" customFormat="1" ht="54">
      <c r="B34" s="22" t="s">
        <v>99</v>
      </c>
      <c r="C34" s="10" t="s">
        <v>100</v>
      </c>
      <c r="D34" s="10" t="s">
        <v>101</v>
      </c>
      <c r="E34" s="11" t="s">
        <v>102</v>
      </c>
      <c r="F34" s="10" t="s">
        <v>36</v>
      </c>
      <c r="G34" s="23">
        <v>11.76</v>
      </c>
      <c r="I34" s="24">
        <v>0</v>
      </c>
      <c r="J34" s="12">
        <f t="shared" si="0"/>
        <v>0</v>
      </c>
      <c r="K34" s="12">
        <f t="shared" si="1"/>
        <v>0</v>
      </c>
      <c r="M34" s="40"/>
      <c r="O34" s="39"/>
    </row>
    <row r="35" spans="2:15" s="1" customFormat="1" ht="13.5">
      <c r="B35" s="25"/>
      <c r="C35" s="10" t="s">
        <v>100</v>
      </c>
      <c r="D35" s="10" t="s">
        <v>103</v>
      </c>
      <c r="E35" s="11" t="s">
        <v>104</v>
      </c>
      <c r="F35" s="10" t="s">
        <v>36</v>
      </c>
      <c r="G35" s="23">
        <v>28.38</v>
      </c>
      <c r="I35" s="24">
        <v>0</v>
      </c>
      <c r="J35" s="12">
        <f t="shared" si="0"/>
        <v>0</v>
      </c>
      <c r="K35" s="12">
        <f t="shared" si="1"/>
        <v>0</v>
      </c>
      <c r="M35" s="40"/>
      <c r="O35" s="39"/>
    </row>
    <row r="36" spans="2:15" s="1" customFormat="1" ht="13.5">
      <c r="B36" s="26"/>
      <c r="C36" s="10" t="s">
        <v>100</v>
      </c>
      <c r="D36" s="10" t="s">
        <v>105</v>
      </c>
      <c r="E36" s="11" t="s">
        <v>106</v>
      </c>
      <c r="F36" s="10" t="s">
        <v>43</v>
      </c>
      <c r="G36" s="23">
        <v>19.8</v>
      </c>
      <c r="I36" s="24">
        <v>0</v>
      </c>
      <c r="J36" s="12">
        <f aca="true" t="shared" si="2" ref="J36:J54">I36*0.2</f>
        <v>0</v>
      </c>
      <c r="K36" s="12">
        <f aca="true" t="shared" si="3" ref="K36:K54">I36+J36</f>
        <v>0</v>
      </c>
      <c r="M36" s="40"/>
      <c r="O36" s="39"/>
    </row>
    <row r="37" spans="2:15" s="1" customFormat="1" ht="54">
      <c r="B37" s="22" t="s">
        <v>107</v>
      </c>
      <c r="C37" s="10" t="s">
        <v>108</v>
      </c>
      <c r="D37" s="10" t="s">
        <v>109</v>
      </c>
      <c r="E37" s="11" t="s">
        <v>110</v>
      </c>
      <c r="F37" s="10" t="s">
        <v>31</v>
      </c>
      <c r="G37" s="23">
        <v>4.18</v>
      </c>
      <c r="I37" s="24">
        <v>0</v>
      </c>
      <c r="J37" s="12">
        <f t="shared" si="2"/>
        <v>0</v>
      </c>
      <c r="K37" s="12">
        <f t="shared" si="3"/>
        <v>0</v>
      </c>
      <c r="M37" s="40"/>
      <c r="O37" s="39"/>
    </row>
    <row r="38" spans="2:15" s="1" customFormat="1" ht="13.5">
      <c r="B38" s="25"/>
      <c r="C38" s="10" t="s">
        <v>108</v>
      </c>
      <c r="D38" s="10" t="s">
        <v>111</v>
      </c>
      <c r="E38" s="11" t="s">
        <v>112</v>
      </c>
      <c r="F38" s="10" t="s">
        <v>43</v>
      </c>
      <c r="G38" s="23">
        <v>6.68</v>
      </c>
      <c r="I38" s="24">
        <v>0</v>
      </c>
      <c r="J38" s="12">
        <f t="shared" si="2"/>
        <v>0</v>
      </c>
      <c r="K38" s="12">
        <f t="shared" si="3"/>
        <v>0</v>
      </c>
      <c r="M38" s="40"/>
      <c r="O38" s="39"/>
    </row>
    <row r="39" spans="2:15" s="1" customFormat="1" ht="13.5">
      <c r="B39" s="25"/>
      <c r="C39" s="10" t="s">
        <v>108</v>
      </c>
      <c r="D39" s="10" t="s">
        <v>113</v>
      </c>
      <c r="E39" s="11" t="s">
        <v>114</v>
      </c>
      <c r="F39" s="10" t="s">
        <v>31</v>
      </c>
      <c r="G39" s="23">
        <v>1.39</v>
      </c>
      <c r="I39" s="24">
        <v>0</v>
      </c>
      <c r="J39" s="12">
        <f t="shared" si="2"/>
        <v>0</v>
      </c>
      <c r="K39" s="12">
        <f t="shared" si="3"/>
        <v>0</v>
      </c>
      <c r="M39" s="40"/>
      <c r="O39" s="39"/>
    </row>
    <row r="40" spans="2:15" s="1" customFormat="1" ht="13.5">
      <c r="B40" s="25"/>
      <c r="C40" s="10" t="s">
        <v>108</v>
      </c>
      <c r="D40" s="10" t="s">
        <v>115</v>
      </c>
      <c r="E40" s="11" t="s">
        <v>116</v>
      </c>
      <c r="F40" s="10" t="s">
        <v>43</v>
      </c>
      <c r="G40" s="23">
        <v>1.92</v>
      </c>
      <c r="I40" s="24">
        <v>0</v>
      </c>
      <c r="J40" s="12">
        <f t="shared" si="2"/>
        <v>0</v>
      </c>
      <c r="K40" s="12">
        <f t="shared" si="3"/>
        <v>0</v>
      </c>
      <c r="M40" s="40"/>
      <c r="O40" s="39"/>
    </row>
    <row r="41" spans="2:15" s="1" customFormat="1" ht="13.5">
      <c r="B41" s="26"/>
      <c r="C41" s="10" t="s">
        <v>108</v>
      </c>
      <c r="D41" s="10" t="s">
        <v>117</v>
      </c>
      <c r="E41" s="11" t="s">
        <v>118</v>
      </c>
      <c r="F41" s="10" t="s">
        <v>43</v>
      </c>
      <c r="G41" s="23">
        <v>397.2</v>
      </c>
      <c r="I41" s="24">
        <v>0</v>
      </c>
      <c r="J41" s="12">
        <f t="shared" si="2"/>
        <v>0</v>
      </c>
      <c r="K41" s="12">
        <f t="shared" si="3"/>
        <v>0</v>
      </c>
      <c r="M41" s="40"/>
      <c r="O41" s="39"/>
    </row>
    <row r="42" spans="2:15" s="1" customFormat="1" ht="27">
      <c r="B42" s="22" t="s">
        <v>161</v>
      </c>
      <c r="C42" s="10" t="s">
        <v>119</v>
      </c>
      <c r="D42" s="10" t="s">
        <v>120</v>
      </c>
      <c r="E42" s="11" t="s">
        <v>121</v>
      </c>
      <c r="F42" s="10" t="s">
        <v>43</v>
      </c>
      <c r="G42" s="23">
        <v>11384.55</v>
      </c>
      <c r="I42" s="24">
        <v>0</v>
      </c>
      <c r="J42" s="12">
        <f t="shared" si="2"/>
        <v>0</v>
      </c>
      <c r="K42" s="12">
        <f t="shared" si="3"/>
        <v>0</v>
      </c>
      <c r="M42" s="40"/>
      <c r="O42" s="39"/>
    </row>
    <row r="43" spans="2:15" s="1" customFormat="1" ht="27">
      <c r="B43" s="25"/>
      <c r="C43" s="10" t="s">
        <v>119</v>
      </c>
      <c r="D43" s="10" t="s">
        <v>122</v>
      </c>
      <c r="E43" s="11" t="s">
        <v>123</v>
      </c>
      <c r="F43" s="10" t="s">
        <v>43</v>
      </c>
      <c r="G43" s="23">
        <v>384.04</v>
      </c>
      <c r="I43" s="24">
        <v>0</v>
      </c>
      <c r="J43" s="12">
        <f t="shared" si="2"/>
        <v>0</v>
      </c>
      <c r="K43" s="12">
        <f t="shared" si="3"/>
        <v>0</v>
      </c>
      <c r="M43" s="40"/>
      <c r="O43" s="39"/>
    </row>
    <row r="44" spans="2:15" s="1" customFormat="1" ht="27">
      <c r="B44" s="25"/>
      <c r="C44" s="10" t="s">
        <v>119</v>
      </c>
      <c r="D44" s="10" t="s">
        <v>124</v>
      </c>
      <c r="E44" s="11" t="s">
        <v>125</v>
      </c>
      <c r="F44" s="10" t="s">
        <v>31</v>
      </c>
      <c r="G44" s="23">
        <v>392.94</v>
      </c>
      <c r="I44" s="24">
        <v>0</v>
      </c>
      <c r="J44" s="12">
        <f t="shared" si="2"/>
        <v>0</v>
      </c>
      <c r="K44" s="12">
        <f t="shared" si="3"/>
        <v>0</v>
      </c>
      <c r="M44" s="40"/>
      <c r="O44" s="39"/>
    </row>
    <row r="45" spans="2:15" s="1" customFormat="1" ht="27">
      <c r="B45" s="25"/>
      <c r="C45" s="10" t="s">
        <v>119</v>
      </c>
      <c r="D45" s="10" t="s">
        <v>126</v>
      </c>
      <c r="E45" s="11" t="s">
        <v>127</v>
      </c>
      <c r="F45" s="10" t="s">
        <v>31</v>
      </c>
      <c r="G45" s="23">
        <v>10.62</v>
      </c>
      <c r="I45" s="24">
        <v>0</v>
      </c>
      <c r="J45" s="12">
        <f t="shared" si="2"/>
        <v>0</v>
      </c>
      <c r="K45" s="12">
        <f t="shared" si="3"/>
        <v>0</v>
      </c>
      <c r="M45" s="40"/>
      <c r="O45" s="39"/>
    </row>
    <row r="46" spans="2:15" s="1" customFormat="1" ht="27">
      <c r="B46" s="25"/>
      <c r="C46" s="10" t="s">
        <v>119</v>
      </c>
      <c r="D46" s="10" t="s">
        <v>128</v>
      </c>
      <c r="E46" s="11" t="s">
        <v>129</v>
      </c>
      <c r="F46" s="10" t="s">
        <v>43</v>
      </c>
      <c r="G46" s="23">
        <v>14464.99</v>
      </c>
      <c r="I46" s="24">
        <v>0</v>
      </c>
      <c r="J46" s="12">
        <f t="shared" si="2"/>
        <v>0</v>
      </c>
      <c r="K46" s="12">
        <f t="shared" si="3"/>
        <v>0</v>
      </c>
      <c r="M46" s="40"/>
      <c r="O46" s="39"/>
    </row>
    <row r="47" spans="2:15" s="1" customFormat="1" ht="27">
      <c r="B47" s="25"/>
      <c r="C47" s="10" t="s">
        <v>119</v>
      </c>
      <c r="D47" s="10" t="s">
        <v>130</v>
      </c>
      <c r="E47" s="11" t="s">
        <v>131</v>
      </c>
      <c r="F47" s="10" t="s">
        <v>31</v>
      </c>
      <c r="G47" s="23">
        <v>284.21</v>
      </c>
      <c r="I47" s="24">
        <v>0</v>
      </c>
      <c r="J47" s="12">
        <f t="shared" si="2"/>
        <v>0</v>
      </c>
      <c r="K47" s="12">
        <f t="shared" si="3"/>
        <v>0</v>
      </c>
      <c r="M47" s="40"/>
      <c r="O47" s="39"/>
    </row>
    <row r="48" spans="2:15" s="1" customFormat="1" ht="27">
      <c r="B48" s="26"/>
      <c r="C48" s="10" t="s">
        <v>119</v>
      </c>
      <c r="D48" s="10" t="s">
        <v>132</v>
      </c>
      <c r="E48" s="11" t="s">
        <v>133</v>
      </c>
      <c r="F48" s="10" t="s">
        <v>43</v>
      </c>
      <c r="G48" s="23">
        <v>20</v>
      </c>
      <c r="I48" s="24">
        <v>0</v>
      </c>
      <c r="J48" s="12">
        <f t="shared" si="2"/>
        <v>0</v>
      </c>
      <c r="K48" s="12">
        <f t="shared" si="3"/>
        <v>0</v>
      </c>
      <c r="M48" s="40"/>
      <c r="O48" s="39"/>
    </row>
    <row r="49" spans="2:15" s="1" customFormat="1" ht="40.5">
      <c r="B49" s="22" t="s">
        <v>134</v>
      </c>
      <c r="C49" s="10" t="s">
        <v>135</v>
      </c>
      <c r="D49" s="10" t="s">
        <v>136</v>
      </c>
      <c r="E49" s="11" t="s">
        <v>137</v>
      </c>
      <c r="F49" s="10" t="s">
        <v>43</v>
      </c>
      <c r="G49" s="23">
        <v>1113.48</v>
      </c>
      <c r="I49" s="24">
        <v>0</v>
      </c>
      <c r="J49" s="12">
        <f t="shared" si="2"/>
        <v>0</v>
      </c>
      <c r="K49" s="12">
        <f t="shared" si="3"/>
        <v>0</v>
      </c>
      <c r="M49" s="40"/>
      <c r="O49" s="39"/>
    </row>
    <row r="50" spans="2:15" s="1" customFormat="1" ht="13.5">
      <c r="B50" s="25"/>
      <c r="C50" s="10" t="s">
        <v>135</v>
      </c>
      <c r="D50" s="10" t="s">
        <v>138</v>
      </c>
      <c r="E50" s="11" t="s">
        <v>139</v>
      </c>
      <c r="F50" s="10" t="s">
        <v>43</v>
      </c>
      <c r="G50" s="23">
        <v>556.74</v>
      </c>
      <c r="I50" s="24">
        <v>0</v>
      </c>
      <c r="J50" s="12">
        <f t="shared" si="2"/>
        <v>0</v>
      </c>
      <c r="K50" s="12">
        <f t="shared" si="3"/>
        <v>0</v>
      </c>
      <c r="M50" s="40"/>
      <c r="O50" s="39"/>
    </row>
    <row r="51" spans="2:15" s="1" customFormat="1" ht="13.5">
      <c r="B51" s="25"/>
      <c r="C51" s="10" t="s">
        <v>135</v>
      </c>
      <c r="D51" s="10" t="s">
        <v>140</v>
      </c>
      <c r="E51" s="11" t="s">
        <v>141</v>
      </c>
      <c r="F51" s="10" t="s">
        <v>43</v>
      </c>
      <c r="G51" s="23">
        <v>22.2696</v>
      </c>
      <c r="I51" s="24">
        <v>0</v>
      </c>
      <c r="J51" s="12">
        <f t="shared" si="2"/>
        <v>0</v>
      </c>
      <c r="K51" s="12">
        <f t="shared" si="3"/>
        <v>0</v>
      </c>
      <c r="M51" s="40"/>
      <c r="O51" s="39"/>
    </row>
    <row r="52" spans="2:15" s="1" customFormat="1" ht="27">
      <c r="B52" s="25"/>
      <c r="C52" s="10" t="s">
        <v>135</v>
      </c>
      <c r="D52" s="10" t="s">
        <v>142</v>
      </c>
      <c r="E52" s="11" t="s">
        <v>143</v>
      </c>
      <c r="F52" s="10" t="s">
        <v>43</v>
      </c>
      <c r="G52" s="23">
        <v>22.2696</v>
      </c>
      <c r="I52" s="24">
        <v>0</v>
      </c>
      <c r="J52" s="12">
        <f t="shared" si="2"/>
        <v>0</v>
      </c>
      <c r="K52" s="12">
        <f t="shared" si="3"/>
        <v>0</v>
      </c>
      <c r="M52" s="40"/>
      <c r="O52" s="39"/>
    </row>
    <row r="53" spans="2:15" s="1" customFormat="1" ht="27">
      <c r="B53" s="25"/>
      <c r="C53" s="10" t="s">
        <v>135</v>
      </c>
      <c r="D53" s="10" t="s">
        <v>144</v>
      </c>
      <c r="E53" s="11" t="s">
        <v>145</v>
      </c>
      <c r="F53" s="10" t="s">
        <v>43</v>
      </c>
      <c r="G53" s="23">
        <v>26233.58</v>
      </c>
      <c r="I53" s="24">
        <v>0</v>
      </c>
      <c r="J53" s="12">
        <f t="shared" si="2"/>
        <v>0</v>
      </c>
      <c r="K53" s="12">
        <f t="shared" si="3"/>
        <v>0</v>
      </c>
      <c r="M53" s="40"/>
      <c r="O53" s="39"/>
    </row>
    <row r="54" spans="2:15" s="1" customFormat="1" ht="13.5">
      <c r="B54" s="26"/>
      <c r="C54" s="10" t="s">
        <v>135</v>
      </c>
      <c r="D54" s="10" t="s">
        <v>146</v>
      </c>
      <c r="E54" s="11" t="s">
        <v>147</v>
      </c>
      <c r="F54" s="10" t="s">
        <v>43</v>
      </c>
      <c r="G54" s="23">
        <v>556.74</v>
      </c>
      <c r="I54" s="24">
        <v>0</v>
      </c>
      <c r="J54" s="12">
        <f t="shared" si="2"/>
        <v>0</v>
      </c>
      <c r="K54" s="12">
        <f t="shared" si="3"/>
        <v>0</v>
      </c>
      <c r="M54" s="40"/>
      <c r="O54" s="39"/>
    </row>
    <row r="55" ht="12.75">
      <c r="M55" s="41"/>
    </row>
  </sheetData>
  <sheetProtection password="CC49" sheet="1" formatColumns="0" formatRows="0"/>
  <mergeCells count="1">
    <mergeCell ref="C3:D3"/>
  </mergeCells>
  <printOptions/>
  <pageMargins left="0.7086614173228347" right="0.7086614173228347" top="0.7480314960629921" bottom="0.7480314960629921" header="0.5118110236220472" footer="0.5118110236220472"/>
  <pageSetup errors="blank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C37">
      <selection activeCell="G47" sqref="G47"/>
    </sheetView>
  </sheetViews>
  <sheetFormatPr defaultColWidth="9.00390625" defaultRowHeight="12.75"/>
  <cols>
    <col min="1" max="1" width="2.125" style="0" customWidth="1"/>
    <col min="2" max="2" width="27.75390625" style="3" customWidth="1"/>
    <col min="3" max="3" width="10.625" style="0" customWidth="1"/>
    <col min="4" max="4" width="12.00390625" style="0" customWidth="1"/>
    <col min="5" max="5" width="63.25390625" style="3" customWidth="1"/>
    <col min="6" max="6" width="4.375" style="0" customWidth="1"/>
    <col min="7" max="7" width="12.125" style="0" customWidth="1"/>
    <col min="8" max="8" width="19.25390625" style="0" hidden="1" customWidth="1"/>
    <col min="9" max="9" width="14.875" style="0" customWidth="1"/>
    <col min="10" max="10" width="15.125" style="0" customWidth="1"/>
    <col min="11" max="11" width="14.00390625" style="0" customWidth="1"/>
  </cols>
  <sheetData>
    <row r="1" spans="1:11" ht="31.5">
      <c r="A1" s="16"/>
      <c r="B1" s="16" t="s">
        <v>154</v>
      </c>
      <c r="C1" s="16"/>
      <c r="D1" s="16"/>
      <c r="E1" s="35" t="s">
        <v>153</v>
      </c>
      <c r="F1" s="16"/>
      <c r="G1" s="16"/>
      <c r="H1" s="16"/>
      <c r="I1" s="16"/>
      <c r="J1" s="16"/>
      <c r="K1" s="36" t="s">
        <v>155</v>
      </c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6.75" customHeight="1">
      <c r="A3" s="16"/>
      <c r="B3" s="18" t="s">
        <v>148</v>
      </c>
      <c r="C3" s="44" t="s">
        <v>14</v>
      </c>
      <c r="D3" s="45"/>
      <c r="E3" s="18" t="s">
        <v>15</v>
      </c>
      <c r="F3" s="18" t="s">
        <v>16</v>
      </c>
      <c r="G3" s="18" t="s">
        <v>17</v>
      </c>
      <c r="H3" s="27" t="s">
        <v>157</v>
      </c>
      <c r="I3" s="27" t="s">
        <v>157</v>
      </c>
      <c r="J3" s="27" t="s">
        <v>158</v>
      </c>
      <c r="K3" s="28" t="s">
        <v>4</v>
      </c>
    </row>
    <row r="4" spans="2:11" s="1" customFormat="1" ht="13.5">
      <c r="B4" s="29" t="s">
        <v>149</v>
      </c>
      <c r="C4" s="10" t="s">
        <v>20</v>
      </c>
      <c r="D4" s="10" t="s">
        <v>21</v>
      </c>
      <c r="E4" s="11" t="s">
        <v>22</v>
      </c>
      <c r="F4" s="10" t="s">
        <v>23</v>
      </c>
      <c r="G4" s="23">
        <v>1</v>
      </c>
      <c r="H4" s="12">
        <f>SupisPrac!I4</f>
        <v>0</v>
      </c>
      <c r="I4" s="12">
        <f aca="true" t="shared" si="0" ref="I4:I55">ROUND(H4,2)</f>
        <v>0</v>
      </c>
      <c r="J4" s="12">
        <f aca="true" t="shared" si="1" ref="J4:J55">ROUND(G4*I4,2)</f>
        <v>0</v>
      </c>
      <c r="K4" s="12">
        <f>J4*0.2</f>
        <v>0</v>
      </c>
    </row>
    <row r="5" spans="2:11" s="1" customFormat="1" ht="13.5">
      <c r="B5" s="25"/>
      <c r="C5" s="10" t="s">
        <v>20</v>
      </c>
      <c r="D5" s="10" t="s">
        <v>24</v>
      </c>
      <c r="E5" s="11" t="s">
        <v>25</v>
      </c>
      <c r="F5" s="10" t="s">
        <v>23</v>
      </c>
      <c r="G5" s="23">
        <v>1</v>
      </c>
      <c r="H5" s="12">
        <f>SupisPrac!I5</f>
        <v>0</v>
      </c>
      <c r="I5" s="12">
        <f t="shared" si="0"/>
        <v>0</v>
      </c>
      <c r="J5" s="12">
        <f t="shared" si="1"/>
        <v>0</v>
      </c>
      <c r="K5" s="12">
        <f>J5*0.2</f>
        <v>0</v>
      </c>
    </row>
    <row r="6" spans="2:11" s="1" customFormat="1" ht="13.5">
      <c r="B6" s="26"/>
      <c r="C6" s="10" t="s">
        <v>20</v>
      </c>
      <c r="D6" s="10" t="s">
        <v>34</v>
      </c>
      <c r="E6" s="11" t="s">
        <v>35</v>
      </c>
      <c r="F6" s="10" t="s">
        <v>36</v>
      </c>
      <c r="G6" s="23">
        <v>546</v>
      </c>
      <c r="H6" s="12">
        <f>SupisPrac!I9</f>
        <v>0</v>
      </c>
      <c r="I6" s="12">
        <f t="shared" si="0"/>
        <v>0</v>
      </c>
      <c r="J6" s="12">
        <f t="shared" si="1"/>
        <v>0</v>
      </c>
      <c r="K6" s="12">
        <f>J6*0.2</f>
        <v>0</v>
      </c>
    </row>
    <row r="7" spans="2:11" s="2" customFormat="1" ht="27">
      <c r="B7" s="30" t="s">
        <v>150</v>
      </c>
      <c r="C7" s="31"/>
      <c r="D7" s="31"/>
      <c r="E7" s="32"/>
      <c r="F7" s="31"/>
      <c r="G7" s="31"/>
      <c r="H7" s="31"/>
      <c r="I7" s="31"/>
      <c r="J7" s="15">
        <f>SUM(J4:J6)</f>
        <v>0</v>
      </c>
      <c r="K7" s="15">
        <f>SUM(K4:K6)</f>
        <v>0</v>
      </c>
    </row>
    <row r="8" spans="2:11" s="1" customFormat="1" ht="13.5">
      <c r="B8" s="29" t="s">
        <v>151</v>
      </c>
      <c r="C8" s="10" t="s">
        <v>20</v>
      </c>
      <c r="D8" s="10" t="s">
        <v>26</v>
      </c>
      <c r="E8" s="11" t="s">
        <v>27</v>
      </c>
      <c r="F8" s="10" t="s">
        <v>28</v>
      </c>
      <c r="G8" s="23">
        <v>1897.8</v>
      </c>
      <c r="H8" s="12">
        <f>SupisPrac!I6</f>
        <v>0</v>
      </c>
      <c r="I8" s="12">
        <f t="shared" si="0"/>
        <v>0</v>
      </c>
      <c r="J8" s="12">
        <f t="shared" si="1"/>
        <v>0</v>
      </c>
      <c r="K8" s="12">
        <f aca="true" t="shared" si="2" ref="K8:K55">J8*0.2</f>
        <v>0</v>
      </c>
    </row>
    <row r="9" spans="2:11" s="1" customFormat="1" ht="13.5">
      <c r="B9" s="25"/>
      <c r="C9" s="10" t="s">
        <v>20</v>
      </c>
      <c r="D9" s="10" t="s">
        <v>29</v>
      </c>
      <c r="E9" s="11" t="s">
        <v>30</v>
      </c>
      <c r="F9" s="10" t="s">
        <v>31</v>
      </c>
      <c r="G9" s="23">
        <v>581.65</v>
      </c>
      <c r="H9" s="12">
        <f>SupisPrac!I7</f>
        <v>0</v>
      </c>
      <c r="I9" s="12">
        <f t="shared" si="0"/>
        <v>0</v>
      </c>
      <c r="J9" s="12">
        <f t="shared" si="1"/>
        <v>0</v>
      </c>
      <c r="K9" s="12">
        <f t="shared" si="2"/>
        <v>0</v>
      </c>
    </row>
    <row r="10" spans="2:11" s="1" customFormat="1" ht="27">
      <c r="B10" s="25"/>
      <c r="C10" s="10" t="s">
        <v>20</v>
      </c>
      <c r="D10" s="10" t="s">
        <v>32</v>
      </c>
      <c r="E10" s="11" t="s">
        <v>33</v>
      </c>
      <c r="F10" s="10" t="s">
        <v>23</v>
      </c>
      <c r="G10" s="23">
        <v>1</v>
      </c>
      <c r="H10" s="12">
        <f>SupisPrac!I8</f>
        <v>0</v>
      </c>
      <c r="I10" s="12">
        <f t="shared" si="0"/>
        <v>0</v>
      </c>
      <c r="J10" s="12">
        <f t="shared" si="1"/>
        <v>0</v>
      </c>
      <c r="K10" s="12">
        <f t="shared" si="2"/>
        <v>0</v>
      </c>
    </row>
    <row r="11" spans="2:11" s="1" customFormat="1" ht="13.5">
      <c r="B11" s="25"/>
      <c r="C11" s="10" t="s">
        <v>38</v>
      </c>
      <c r="D11" s="10" t="s">
        <v>39</v>
      </c>
      <c r="E11" s="11" t="s">
        <v>40</v>
      </c>
      <c r="F11" s="10" t="s">
        <v>31</v>
      </c>
      <c r="G11" s="23">
        <v>8.95</v>
      </c>
      <c r="H11" s="12">
        <f>SupisPrac!I10</f>
        <v>0</v>
      </c>
      <c r="I11" s="12">
        <f t="shared" si="0"/>
        <v>0</v>
      </c>
      <c r="J11" s="12">
        <f t="shared" si="1"/>
        <v>0</v>
      </c>
      <c r="K11" s="12">
        <f t="shared" si="2"/>
        <v>0</v>
      </c>
    </row>
    <row r="12" spans="2:11" s="1" customFormat="1" ht="27">
      <c r="B12" s="25"/>
      <c r="C12" s="10" t="s">
        <v>38</v>
      </c>
      <c r="D12" s="10" t="s">
        <v>41</v>
      </c>
      <c r="E12" s="11" t="s">
        <v>42</v>
      </c>
      <c r="F12" s="10" t="s">
        <v>43</v>
      </c>
      <c r="G12" s="23">
        <v>26206.5</v>
      </c>
      <c r="H12" s="12">
        <f>SupisPrac!I11</f>
        <v>0</v>
      </c>
      <c r="I12" s="12">
        <f t="shared" si="0"/>
        <v>0</v>
      </c>
      <c r="J12" s="12">
        <f t="shared" si="1"/>
        <v>0</v>
      </c>
      <c r="K12" s="12">
        <f t="shared" si="2"/>
        <v>0</v>
      </c>
    </row>
    <row r="13" spans="2:11" s="1" customFormat="1" ht="13.5">
      <c r="B13" s="25"/>
      <c r="C13" s="10" t="s">
        <v>38</v>
      </c>
      <c r="D13" s="10" t="s">
        <v>44</v>
      </c>
      <c r="E13" s="11" t="s">
        <v>45</v>
      </c>
      <c r="F13" s="10" t="s">
        <v>43</v>
      </c>
      <c r="G13" s="23">
        <v>547.08</v>
      </c>
      <c r="H13" s="12">
        <f>SupisPrac!I12</f>
        <v>0</v>
      </c>
      <c r="I13" s="12">
        <f t="shared" si="0"/>
        <v>0</v>
      </c>
      <c r="J13" s="12">
        <f t="shared" si="1"/>
        <v>0</v>
      </c>
      <c r="K13" s="12">
        <f t="shared" si="2"/>
        <v>0</v>
      </c>
    </row>
    <row r="14" spans="2:11" s="1" customFormat="1" ht="13.5">
      <c r="B14" s="25"/>
      <c r="C14" s="10" t="s">
        <v>38</v>
      </c>
      <c r="D14" s="10" t="s">
        <v>46</v>
      </c>
      <c r="E14" s="11" t="s">
        <v>47</v>
      </c>
      <c r="F14" s="10" t="s">
        <v>43</v>
      </c>
      <c r="G14" s="23">
        <v>547.08</v>
      </c>
      <c r="H14" s="12">
        <f>SupisPrac!I13</f>
        <v>0</v>
      </c>
      <c r="I14" s="12">
        <f t="shared" si="0"/>
        <v>0</v>
      </c>
      <c r="J14" s="12">
        <f t="shared" si="1"/>
        <v>0</v>
      </c>
      <c r="K14" s="12">
        <f t="shared" si="2"/>
        <v>0</v>
      </c>
    </row>
    <row r="15" spans="2:11" s="1" customFormat="1" ht="13.5">
      <c r="B15" s="25"/>
      <c r="C15" s="10" t="s">
        <v>38</v>
      </c>
      <c r="D15" s="10" t="s">
        <v>48</v>
      </c>
      <c r="E15" s="11" t="s">
        <v>49</v>
      </c>
      <c r="F15" s="10" t="s">
        <v>50</v>
      </c>
      <c r="G15" s="23">
        <v>10</v>
      </c>
      <c r="H15" s="12">
        <f>SupisPrac!I14</f>
        <v>0</v>
      </c>
      <c r="I15" s="12">
        <f t="shared" si="0"/>
        <v>0</v>
      </c>
      <c r="J15" s="12">
        <f t="shared" si="1"/>
        <v>0</v>
      </c>
      <c r="K15" s="12">
        <f t="shared" si="2"/>
        <v>0</v>
      </c>
    </row>
    <row r="16" spans="2:11" s="1" customFormat="1" ht="27">
      <c r="B16" s="25"/>
      <c r="C16" s="10" t="s">
        <v>38</v>
      </c>
      <c r="D16" s="10" t="s">
        <v>51</v>
      </c>
      <c r="E16" s="11" t="s">
        <v>52</v>
      </c>
      <c r="F16" s="10" t="s">
        <v>36</v>
      </c>
      <c r="G16" s="23">
        <v>4.5</v>
      </c>
      <c r="H16" s="12">
        <f>SupisPrac!I15</f>
        <v>0</v>
      </c>
      <c r="I16" s="12">
        <f t="shared" si="0"/>
        <v>0</v>
      </c>
      <c r="J16" s="12">
        <f t="shared" si="1"/>
        <v>0</v>
      </c>
      <c r="K16" s="12">
        <f t="shared" si="2"/>
        <v>0</v>
      </c>
    </row>
    <row r="17" spans="2:11" s="1" customFormat="1" ht="27">
      <c r="B17" s="25"/>
      <c r="C17" s="10" t="s">
        <v>38</v>
      </c>
      <c r="D17" s="10" t="s">
        <v>53</v>
      </c>
      <c r="E17" s="11" t="s">
        <v>54</v>
      </c>
      <c r="F17" s="10" t="s">
        <v>31</v>
      </c>
      <c r="G17" s="23">
        <v>8.8</v>
      </c>
      <c r="H17" s="12">
        <f>SupisPrac!I16</f>
        <v>0</v>
      </c>
      <c r="I17" s="12">
        <f t="shared" si="0"/>
        <v>0</v>
      </c>
      <c r="J17" s="12">
        <f t="shared" si="1"/>
        <v>0</v>
      </c>
      <c r="K17" s="12">
        <f t="shared" si="2"/>
        <v>0</v>
      </c>
    </row>
    <row r="18" spans="2:11" s="1" customFormat="1" ht="13.5">
      <c r="B18" s="25"/>
      <c r="C18" s="10" t="s">
        <v>38</v>
      </c>
      <c r="D18" s="10" t="s">
        <v>55</v>
      </c>
      <c r="E18" s="11" t="s">
        <v>56</v>
      </c>
      <c r="F18" s="10" t="s">
        <v>28</v>
      </c>
      <c r="G18" s="23">
        <v>1898.97</v>
      </c>
      <c r="H18" s="12">
        <f>SupisPrac!I17</f>
        <v>0</v>
      </c>
      <c r="I18" s="12">
        <f t="shared" si="0"/>
        <v>0</v>
      </c>
      <c r="J18" s="12">
        <f t="shared" si="1"/>
        <v>0</v>
      </c>
      <c r="K18" s="12">
        <f t="shared" si="2"/>
        <v>0</v>
      </c>
    </row>
    <row r="19" spans="2:11" s="1" customFormat="1" ht="27">
      <c r="B19" s="25"/>
      <c r="C19" s="10" t="s">
        <v>38</v>
      </c>
      <c r="D19" s="10" t="s">
        <v>57</v>
      </c>
      <c r="E19" s="11" t="s">
        <v>58</v>
      </c>
      <c r="F19" s="10" t="s">
        <v>43</v>
      </c>
      <c r="G19" s="23">
        <v>52413</v>
      </c>
      <c r="H19" s="12">
        <f>SupisPrac!I18</f>
        <v>0</v>
      </c>
      <c r="I19" s="12">
        <f t="shared" si="0"/>
        <v>0</v>
      </c>
      <c r="J19" s="12">
        <f t="shared" si="1"/>
        <v>0</v>
      </c>
      <c r="K19" s="12">
        <f t="shared" si="2"/>
        <v>0</v>
      </c>
    </row>
    <row r="20" spans="2:11" s="1" customFormat="1" ht="27">
      <c r="B20" s="25"/>
      <c r="C20" s="10" t="s">
        <v>38</v>
      </c>
      <c r="D20" s="10" t="s">
        <v>59</v>
      </c>
      <c r="E20" s="11" t="s">
        <v>60</v>
      </c>
      <c r="F20" s="10" t="s">
        <v>43</v>
      </c>
      <c r="G20" s="23">
        <v>556.74</v>
      </c>
      <c r="H20" s="12">
        <f>SupisPrac!I19</f>
        <v>0</v>
      </c>
      <c r="I20" s="12">
        <f t="shared" si="0"/>
        <v>0</v>
      </c>
      <c r="J20" s="12">
        <f t="shared" si="1"/>
        <v>0</v>
      </c>
      <c r="K20" s="12">
        <f t="shared" si="2"/>
        <v>0</v>
      </c>
    </row>
    <row r="21" spans="2:11" s="1" customFormat="1" ht="13.5">
      <c r="B21" s="25"/>
      <c r="C21" s="10" t="s">
        <v>38</v>
      </c>
      <c r="D21" s="10" t="s">
        <v>61</v>
      </c>
      <c r="E21" s="11" t="s">
        <v>62</v>
      </c>
      <c r="F21" s="10" t="s">
        <v>36</v>
      </c>
      <c r="G21" s="23">
        <v>89</v>
      </c>
      <c r="H21" s="12">
        <f>SupisPrac!I20</f>
        <v>0</v>
      </c>
      <c r="I21" s="12">
        <f t="shared" si="0"/>
        <v>0</v>
      </c>
      <c r="J21" s="12">
        <f t="shared" si="1"/>
        <v>0</v>
      </c>
      <c r="K21" s="12">
        <f t="shared" si="2"/>
        <v>0</v>
      </c>
    </row>
    <row r="22" spans="2:11" s="1" customFormat="1" ht="13.5">
      <c r="B22" s="25"/>
      <c r="C22" s="10" t="s">
        <v>64</v>
      </c>
      <c r="D22" s="10" t="s">
        <v>65</v>
      </c>
      <c r="E22" s="11" t="s">
        <v>66</v>
      </c>
      <c r="F22" s="10" t="s">
        <v>43</v>
      </c>
      <c r="G22" s="23">
        <v>14102.88</v>
      </c>
      <c r="H22" s="12">
        <f>SupisPrac!I21</f>
        <v>0</v>
      </c>
      <c r="I22" s="12">
        <f t="shared" si="0"/>
        <v>0</v>
      </c>
      <c r="J22" s="12">
        <f t="shared" si="1"/>
        <v>0</v>
      </c>
      <c r="K22" s="12">
        <f t="shared" si="2"/>
        <v>0</v>
      </c>
    </row>
    <row r="23" spans="2:11" s="1" customFormat="1" ht="13.5">
      <c r="B23" s="25"/>
      <c r="C23" s="10" t="s">
        <v>64</v>
      </c>
      <c r="D23" s="10" t="s">
        <v>67</v>
      </c>
      <c r="E23" s="11" t="s">
        <v>68</v>
      </c>
      <c r="F23" s="10" t="s">
        <v>43</v>
      </c>
      <c r="G23" s="23">
        <v>13304.4</v>
      </c>
      <c r="H23" s="12">
        <f>SupisPrac!I22</f>
        <v>0</v>
      </c>
      <c r="I23" s="12">
        <f t="shared" si="0"/>
        <v>0</v>
      </c>
      <c r="J23" s="12">
        <f t="shared" si="1"/>
        <v>0</v>
      </c>
      <c r="K23" s="12">
        <f t="shared" si="2"/>
        <v>0</v>
      </c>
    </row>
    <row r="24" spans="2:11" s="1" customFormat="1" ht="13.5">
      <c r="B24" s="25"/>
      <c r="C24" s="10" t="s">
        <v>64</v>
      </c>
      <c r="D24" s="10" t="s">
        <v>69</v>
      </c>
      <c r="E24" s="11" t="s">
        <v>70</v>
      </c>
      <c r="F24" s="10" t="s">
        <v>43</v>
      </c>
      <c r="G24" s="23">
        <v>1406.3</v>
      </c>
      <c r="H24" s="12">
        <f>SupisPrac!I23</f>
        <v>0</v>
      </c>
      <c r="I24" s="12">
        <f t="shared" si="0"/>
        <v>0</v>
      </c>
      <c r="J24" s="12">
        <f t="shared" si="1"/>
        <v>0</v>
      </c>
      <c r="K24" s="12">
        <f t="shared" si="2"/>
        <v>0</v>
      </c>
    </row>
    <row r="25" spans="2:11" s="1" customFormat="1" ht="13.5">
      <c r="B25" s="25"/>
      <c r="C25" s="10" t="s">
        <v>64</v>
      </c>
      <c r="D25" s="10" t="s">
        <v>71</v>
      </c>
      <c r="E25" s="11" t="s">
        <v>72</v>
      </c>
      <c r="F25" s="10" t="s">
        <v>43</v>
      </c>
      <c r="G25" s="23">
        <v>1406.3</v>
      </c>
      <c r="H25" s="12">
        <f>SupisPrac!I24</f>
        <v>0</v>
      </c>
      <c r="I25" s="12">
        <f t="shared" si="0"/>
        <v>0</v>
      </c>
      <c r="J25" s="12">
        <f t="shared" si="1"/>
        <v>0</v>
      </c>
      <c r="K25" s="12">
        <f t="shared" si="2"/>
        <v>0</v>
      </c>
    </row>
    <row r="26" spans="2:11" s="1" customFormat="1" ht="13.5">
      <c r="B26" s="25"/>
      <c r="C26" s="10" t="s">
        <v>64</v>
      </c>
      <c r="D26" s="10" t="s">
        <v>73</v>
      </c>
      <c r="E26" s="11" t="s">
        <v>74</v>
      </c>
      <c r="F26" s="10" t="s">
        <v>50</v>
      </c>
      <c r="G26" s="23">
        <v>25</v>
      </c>
      <c r="H26" s="12">
        <f>SupisPrac!I25</f>
        <v>0</v>
      </c>
      <c r="I26" s="12">
        <f t="shared" si="0"/>
        <v>0</v>
      </c>
      <c r="J26" s="12">
        <f t="shared" si="1"/>
        <v>0</v>
      </c>
      <c r="K26" s="12">
        <f t="shared" si="2"/>
        <v>0</v>
      </c>
    </row>
    <row r="27" spans="2:11" s="1" customFormat="1" ht="13.5">
      <c r="B27" s="25"/>
      <c r="C27" s="10" t="s">
        <v>64</v>
      </c>
      <c r="D27" s="10" t="s">
        <v>75</v>
      </c>
      <c r="E27" s="11" t="s">
        <v>76</v>
      </c>
      <c r="F27" s="10" t="s">
        <v>50</v>
      </c>
      <c r="G27" s="23">
        <v>25</v>
      </c>
      <c r="H27" s="12">
        <f>SupisPrac!I26</f>
        <v>0</v>
      </c>
      <c r="I27" s="12">
        <f t="shared" si="0"/>
        <v>0</v>
      </c>
      <c r="J27" s="12">
        <f t="shared" si="1"/>
        <v>0</v>
      </c>
      <c r="K27" s="12">
        <f t="shared" si="2"/>
        <v>0</v>
      </c>
    </row>
    <row r="28" spans="2:11" s="1" customFormat="1" ht="13.5">
      <c r="B28" s="25"/>
      <c r="C28" s="10" t="s">
        <v>64</v>
      </c>
      <c r="D28" s="10" t="s">
        <v>77</v>
      </c>
      <c r="E28" s="11" t="s">
        <v>78</v>
      </c>
      <c r="F28" s="10" t="s">
        <v>31</v>
      </c>
      <c r="G28" s="23">
        <v>581.65</v>
      </c>
      <c r="H28" s="12">
        <f>SupisPrac!I27</f>
        <v>0</v>
      </c>
      <c r="I28" s="12">
        <f t="shared" si="0"/>
        <v>0</v>
      </c>
      <c r="J28" s="12">
        <f t="shared" si="1"/>
        <v>0</v>
      </c>
      <c r="K28" s="12">
        <f t="shared" si="2"/>
        <v>0</v>
      </c>
    </row>
    <row r="29" spans="2:11" s="1" customFormat="1" ht="13.5">
      <c r="B29" s="25"/>
      <c r="C29" s="10" t="s">
        <v>80</v>
      </c>
      <c r="D29" s="10" t="s">
        <v>81</v>
      </c>
      <c r="E29" s="11" t="s">
        <v>82</v>
      </c>
      <c r="F29" s="10" t="s">
        <v>31</v>
      </c>
      <c r="G29" s="23">
        <v>134.64</v>
      </c>
      <c r="H29" s="12">
        <f>SupisPrac!I28</f>
        <v>0</v>
      </c>
      <c r="I29" s="12">
        <f t="shared" si="0"/>
        <v>0</v>
      </c>
      <c r="J29" s="12">
        <f t="shared" si="1"/>
        <v>0</v>
      </c>
      <c r="K29" s="12">
        <f t="shared" si="2"/>
        <v>0</v>
      </c>
    </row>
    <row r="30" spans="2:11" s="1" customFormat="1" ht="13.5">
      <c r="B30" s="25"/>
      <c r="C30" s="10" t="s">
        <v>80</v>
      </c>
      <c r="D30" s="10" t="s">
        <v>83</v>
      </c>
      <c r="E30" s="11" t="s">
        <v>84</v>
      </c>
      <c r="F30" s="10" t="s">
        <v>31</v>
      </c>
      <c r="G30" s="23">
        <v>134.64</v>
      </c>
      <c r="H30" s="12">
        <f>SupisPrac!I29</f>
        <v>0</v>
      </c>
      <c r="I30" s="12">
        <f t="shared" si="0"/>
        <v>0</v>
      </c>
      <c r="J30" s="12">
        <f t="shared" si="1"/>
        <v>0</v>
      </c>
      <c r="K30" s="12">
        <f t="shared" si="2"/>
        <v>0</v>
      </c>
    </row>
    <row r="31" spans="2:11" s="1" customFormat="1" ht="13.5">
      <c r="B31" s="25"/>
      <c r="C31" s="10" t="s">
        <v>86</v>
      </c>
      <c r="D31" s="10" t="s">
        <v>87</v>
      </c>
      <c r="E31" s="11" t="s">
        <v>88</v>
      </c>
      <c r="F31" s="10" t="s">
        <v>31</v>
      </c>
      <c r="G31" s="23">
        <v>134.64</v>
      </c>
      <c r="H31" s="12">
        <f>SupisPrac!I30</f>
        <v>0</v>
      </c>
      <c r="I31" s="12">
        <f t="shared" si="0"/>
        <v>0</v>
      </c>
      <c r="J31" s="12">
        <f t="shared" si="1"/>
        <v>0</v>
      </c>
      <c r="K31" s="12">
        <f t="shared" si="2"/>
        <v>0</v>
      </c>
    </row>
    <row r="32" spans="2:11" s="1" customFormat="1" ht="13.5">
      <c r="B32" s="25"/>
      <c r="C32" s="10" t="s">
        <v>90</v>
      </c>
      <c r="D32" s="10" t="s">
        <v>91</v>
      </c>
      <c r="E32" s="11" t="s">
        <v>92</v>
      </c>
      <c r="F32" s="10" t="s">
        <v>36</v>
      </c>
      <c r="G32" s="23">
        <v>873.07</v>
      </c>
      <c r="H32" s="12">
        <f>SupisPrac!I31</f>
        <v>0</v>
      </c>
      <c r="I32" s="12">
        <f t="shared" si="0"/>
        <v>0</v>
      </c>
      <c r="J32" s="12">
        <f t="shared" si="1"/>
        <v>0</v>
      </c>
      <c r="K32" s="12">
        <f t="shared" si="2"/>
        <v>0</v>
      </c>
    </row>
    <row r="33" spans="2:11" s="1" customFormat="1" ht="13.5">
      <c r="B33" s="25"/>
      <c r="C33" s="10" t="s">
        <v>90</v>
      </c>
      <c r="D33" s="10" t="s">
        <v>93</v>
      </c>
      <c r="E33" s="11" t="s">
        <v>94</v>
      </c>
      <c r="F33" s="10" t="s">
        <v>43</v>
      </c>
      <c r="G33" s="23">
        <v>628.76</v>
      </c>
      <c r="H33" s="12">
        <f>SupisPrac!I32</f>
        <v>0</v>
      </c>
      <c r="I33" s="12">
        <f t="shared" si="0"/>
        <v>0</v>
      </c>
      <c r="J33" s="12">
        <f t="shared" si="1"/>
        <v>0</v>
      </c>
      <c r="K33" s="12">
        <f t="shared" si="2"/>
        <v>0</v>
      </c>
    </row>
    <row r="34" spans="2:11" s="1" customFormat="1" ht="13.5">
      <c r="B34" s="25"/>
      <c r="C34" s="10" t="s">
        <v>96</v>
      </c>
      <c r="D34" s="10" t="s">
        <v>97</v>
      </c>
      <c r="E34" s="11" t="s">
        <v>98</v>
      </c>
      <c r="F34" s="10" t="s">
        <v>31</v>
      </c>
      <c r="G34" s="23">
        <v>2.64</v>
      </c>
      <c r="H34" s="12">
        <f>SupisPrac!I33</f>
        <v>0</v>
      </c>
      <c r="I34" s="12">
        <f t="shared" si="0"/>
        <v>0</v>
      </c>
      <c r="J34" s="12">
        <f t="shared" si="1"/>
        <v>0</v>
      </c>
      <c r="K34" s="12">
        <f t="shared" si="2"/>
        <v>0</v>
      </c>
    </row>
    <row r="35" spans="2:11" s="1" customFormat="1" ht="13.5">
      <c r="B35" s="25"/>
      <c r="C35" s="10" t="s">
        <v>100</v>
      </c>
      <c r="D35" s="10" t="s">
        <v>101</v>
      </c>
      <c r="E35" s="11" t="s">
        <v>102</v>
      </c>
      <c r="F35" s="10" t="s">
        <v>36</v>
      </c>
      <c r="G35" s="23">
        <v>11.76</v>
      </c>
      <c r="H35" s="12">
        <f>SupisPrac!I34</f>
        <v>0</v>
      </c>
      <c r="I35" s="12">
        <f t="shared" si="0"/>
        <v>0</v>
      </c>
      <c r="J35" s="12">
        <f t="shared" si="1"/>
        <v>0</v>
      </c>
      <c r="K35" s="12">
        <f t="shared" si="2"/>
        <v>0</v>
      </c>
    </row>
    <row r="36" spans="2:11" s="1" customFormat="1" ht="13.5">
      <c r="B36" s="25"/>
      <c r="C36" s="10" t="s">
        <v>100</v>
      </c>
      <c r="D36" s="10" t="s">
        <v>103</v>
      </c>
      <c r="E36" s="11" t="s">
        <v>104</v>
      </c>
      <c r="F36" s="10" t="s">
        <v>36</v>
      </c>
      <c r="G36" s="23">
        <v>28.38</v>
      </c>
      <c r="H36" s="12">
        <f>SupisPrac!I35</f>
        <v>0</v>
      </c>
      <c r="I36" s="12">
        <f t="shared" si="0"/>
        <v>0</v>
      </c>
      <c r="J36" s="12">
        <f t="shared" si="1"/>
        <v>0</v>
      </c>
      <c r="K36" s="12">
        <f t="shared" si="2"/>
        <v>0</v>
      </c>
    </row>
    <row r="37" spans="2:11" s="1" customFormat="1" ht="13.5">
      <c r="B37" s="25"/>
      <c r="C37" s="10" t="s">
        <v>100</v>
      </c>
      <c r="D37" s="10" t="s">
        <v>105</v>
      </c>
      <c r="E37" s="11" t="s">
        <v>106</v>
      </c>
      <c r="F37" s="10" t="s">
        <v>43</v>
      </c>
      <c r="G37" s="23">
        <v>19.8</v>
      </c>
      <c r="H37" s="12">
        <f>SupisPrac!I36</f>
        <v>0</v>
      </c>
      <c r="I37" s="12">
        <f t="shared" si="0"/>
        <v>0</v>
      </c>
      <c r="J37" s="12">
        <f t="shared" si="1"/>
        <v>0</v>
      </c>
      <c r="K37" s="12">
        <f t="shared" si="2"/>
        <v>0</v>
      </c>
    </row>
    <row r="38" spans="2:11" s="1" customFormat="1" ht="13.5">
      <c r="B38" s="25"/>
      <c r="C38" s="10" t="s">
        <v>108</v>
      </c>
      <c r="D38" s="10" t="s">
        <v>109</v>
      </c>
      <c r="E38" s="11" t="s">
        <v>110</v>
      </c>
      <c r="F38" s="10" t="s">
        <v>31</v>
      </c>
      <c r="G38" s="23">
        <v>4.18</v>
      </c>
      <c r="H38" s="12">
        <f>SupisPrac!I37</f>
        <v>0</v>
      </c>
      <c r="I38" s="12">
        <f t="shared" si="0"/>
        <v>0</v>
      </c>
      <c r="J38" s="12">
        <f t="shared" si="1"/>
        <v>0</v>
      </c>
      <c r="K38" s="12">
        <f t="shared" si="2"/>
        <v>0</v>
      </c>
    </row>
    <row r="39" spans="2:11" s="1" customFormat="1" ht="13.5">
      <c r="B39" s="25"/>
      <c r="C39" s="10" t="s">
        <v>108</v>
      </c>
      <c r="D39" s="10" t="s">
        <v>111</v>
      </c>
      <c r="E39" s="11" t="s">
        <v>112</v>
      </c>
      <c r="F39" s="10" t="s">
        <v>43</v>
      </c>
      <c r="G39" s="23">
        <v>6.68</v>
      </c>
      <c r="H39" s="12">
        <f>SupisPrac!I38</f>
        <v>0</v>
      </c>
      <c r="I39" s="12">
        <f t="shared" si="0"/>
        <v>0</v>
      </c>
      <c r="J39" s="12">
        <f t="shared" si="1"/>
        <v>0</v>
      </c>
      <c r="K39" s="12">
        <f t="shared" si="2"/>
        <v>0</v>
      </c>
    </row>
    <row r="40" spans="2:11" s="1" customFormat="1" ht="13.5">
      <c r="B40" s="25"/>
      <c r="C40" s="10" t="s">
        <v>108</v>
      </c>
      <c r="D40" s="10" t="s">
        <v>113</v>
      </c>
      <c r="E40" s="11" t="s">
        <v>114</v>
      </c>
      <c r="F40" s="10" t="s">
        <v>31</v>
      </c>
      <c r="G40" s="23">
        <v>1.39</v>
      </c>
      <c r="H40" s="12">
        <f>SupisPrac!I39</f>
        <v>0</v>
      </c>
      <c r="I40" s="12">
        <f t="shared" si="0"/>
        <v>0</v>
      </c>
      <c r="J40" s="12">
        <f t="shared" si="1"/>
        <v>0</v>
      </c>
      <c r="K40" s="12">
        <f t="shared" si="2"/>
        <v>0</v>
      </c>
    </row>
    <row r="41" spans="2:11" s="1" customFormat="1" ht="13.5">
      <c r="B41" s="25"/>
      <c r="C41" s="10" t="s">
        <v>108</v>
      </c>
      <c r="D41" s="10" t="s">
        <v>115</v>
      </c>
      <c r="E41" s="11" t="s">
        <v>116</v>
      </c>
      <c r="F41" s="10" t="s">
        <v>43</v>
      </c>
      <c r="G41" s="23">
        <v>1.92</v>
      </c>
      <c r="H41" s="12">
        <f>SupisPrac!I40</f>
        <v>0</v>
      </c>
      <c r="I41" s="12">
        <f t="shared" si="0"/>
        <v>0</v>
      </c>
      <c r="J41" s="12">
        <f t="shared" si="1"/>
        <v>0</v>
      </c>
      <c r="K41" s="12">
        <f t="shared" si="2"/>
        <v>0</v>
      </c>
    </row>
    <row r="42" spans="2:11" s="1" customFormat="1" ht="13.5">
      <c r="B42" s="25"/>
      <c r="C42" s="10" t="s">
        <v>108</v>
      </c>
      <c r="D42" s="10" t="s">
        <v>117</v>
      </c>
      <c r="E42" s="11" t="s">
        <v>118</v>
      </c>
      <c r="F42" s="10" t="s">
        <v>43</v>
      </c>
      <c r="G42" s="23">
        <v>397.2</v>
      </c>
      <c r="H42" s="12">
        <f>SupisPrac!I41</f>
        <v>0</v>
      </c>
      <c r="I42" s="12">
        <f t="shared" si="0"/>
        <v>0</v>
      </c>
      <c r="J42" s="12">
        <f t="shared" si="1"/>
        <v>0</v>
      </c>
      <c r="K42" s="12">
        <f t="shared" si="2"/>
        <v>0</v>
      </c>
    </row>
    <row r="43" spans="2:11" s="1" customFormat="1" ht="27">
      <c r="B43" s="25"/>
      <c r="C43" s="10" t="s">
        <v>119</v>
      </c>
      <c r="D43" s="10" t="s">
        <v>120</v>
      </c>
      <c r="E43" s="11" t="s">
        <v>121</v>
      </c>
      <c r="F43" s="10" t="s">
        <v>43</v>
      </c>
      <c r="G43" s="23">
        <v>11384.55</v>
      </c>
      <c r="H43" s="12">
        <f>SupisPrac!I42</f>
        <v>0</v>
      </c>
      <c r="I43" s="12">
        <f t="shared" si="0"/>
        <v>0</v>
      </c>
      <c r="J43" s="12">
        <f t="shared" si="1"/>
        <v>0</v>
      </c>
      <c r="K43" s="12">
        <f t="shared" si="2"/>
        <v>0</v>
      </c>
    </row>
    <row r="44" spans="2:11" s="1" customFormat="1" ht="13.5">
      <c r="B44" s="25"/>
      <c r="C44" s="10" t="s">
        <v>119</v>
      </c>
      <c r="D44" s="10" t="s">
        <v>122</v>
      </c>
      <c r="E44" s="11" t="s">
        <v>123</v>
      </c>
      <c r="F44" s="10" t="s">
        <v>43</v>
      </c>
      <c r="G44" s="23">
        <v>384.04</v>
      </c>
      <c r="H44" s="12">
        <f>SupisPrac!I43</f>
        <v>0</v>
      </c>
      <c r="I44" s="12">
        <f t="shared" si="0"/>
        <v>0</v>
      </c>
      <c r="J44" s="12">
        <f t="shared" si="1"/>
        <v>0</v>
      </c>
      <c r="K44" s="12">
        <f t="shared" si="2"/>
        <v>0</v>
      </c>
    </row>
    <row r="45" spans="2:11" s="1" customFormat="1" ht="13.5">
      <c r="B45" s="25"/>
      <c r="C45" s="10" t="s">
        <v>119</v>
      </c>
      <c r="D45" s="10" t="s">
        <v>124</v>
      </c>
      <c r="E45" s="11" t="s">
        <v>125</v>
      </c>
      <c r="F45" s="10" t="s">
        <v>31</v>
      </c>
      <c r="G45" s="23">
        <v>392.94</v>
      </c>
      <c r="H45" s="12">
        <f>SupisPrac!I44</f>
        <v>0</v>
      </c>
      <c r="I45" s="12">
        <f t="shared" si="0"/>
        <v>0</v>
      </c>
      <c r="J45" s="12">
        <f t="shared" si="1"/>
        <v>0</v>
      </c>
      <c r="K45" s="12">
        <f t="shared" si="2"/>
        <v>0</v>
      </c>
    </row>
    <row r="46" spans="2:11" s="1" customFormat="1" ht="13.5">
      <c r="B46" s="25"/>
      <c r="C46" s="10" t="s">
        <v>119</v>
      </c>
      <c r="D46" s="10" t="s">
        <v>126</v>
      </c>
      <c r="E46" s="11" t="s">
        <v>127</v>
      </c>
      <c r="F46" s="10" t="s">
        <v>31</v>
      </c>
      <c r="G46" s="23">
        <v>10.62</v>
      </c>
      <c r="H46" s="12">
        <f>SupisPrac!I45</f>
        <v>0</v>
      </c>
      <c r="I46" s="12">
        <f t="shared" si="0"/>
        <v>0</v>
      </c>
      <c r="J46" s="12">
        <f t="shared" si="1"/>
        <v>0</v>
      </c>
      <c r="K46" s="12">
        <f t="shared" si="2"/>
        <v>0</v>
      </c>
    </row>
    <row r="47" spans="2:11" s="1" customFormat="1" ht="27">
      <c r="B47" s="25"/>
      <c r="C47" s="10" t="s">
        <v>119</v>
      </c>
      <c r="D47" s="10" t="s">
        <v>130</v>
      </c>
      <c r="E47" s="11" t="s">
        <v>131</v>
      </c>
      <c r="F47" s="10" t="s">
        <v>31</v>
      </c>
      <c r="G47" s="23">
        <v>284.21</v>
      </c>
      <c r="H47" s="12">
        <f>SupisPrac!I47</f>
        <v>0</v>
      </c>
      <c r="I47" s="12">
        <f>ROUND(H47,2)</f>
        <v>0</v>
      </c>
      <c r="J47" s="12">
        <f t="shared" si="1"/>
        <v>0</v>
      </c>
      <c r="K47" s="12">
        <f t="shared" si="2"/>
        <v>0</v>
      </c>
    </row>
    <row r="48" spans="2:11" s="1" customFormat="1" ht="13.5">
      <c r="B48" s="25"/>
      <c r="C48" s="10" t="s">
        <v>119</v>
      </c>
      <c r="D48" s="10" t="s">
        <v>128</v>
      </c>
      <c r="E48" s="11" t="s">
        <v>129</v>
      </c>
      <c r="F48" s="10" t="s">
        <v>43</v>
      </c>
      <c r="G48" s="23">
        <v>14464.99</v>
      </c>
      <c r="H48" s="12">
        <f>SupisPrac!I46</f>
        <v>0</v>
      </c>
      <c r="I48" s="12">
        <f>ROUND(H48,2)</f>
        <v>0</v>
      </c>
      <c r="J48" s="12">
        <f>ROUND(G48*I48,2)</f>
        <v>0</v>
      </c>
      <c r="K48" s="12">
        <f>J48*0.2</f>
        <v>0</v>
      </c>
    </row>
    <row r="49" spans="2:11" s="1" customFormat="1" ht="27">
      <c r="B49" s="25"/>
      <c r="C49" s="10" t="s">
        <v>119</v>
      </c>
      <c r="D49" s="10" t="s">
        <v>132</v>
      </c>
      <c r="E49" s="11" t="s">
        <v>133</v>
      </c>
      <c r="F49" s="10" t="s">
        <v>43</v>
      </c>
      <c r="G49" s="23">
        <v>20</v>
      </c>
      <c r="H49" s="12">
        <f>SupisPrac!I48</f>
        <v>0</v>
      </c>
      <c r="I49" s="12">
        <f t="shared" si="0"/>
        <v>0</v>
      </c>
      <c r="J49" s="12">
        <f t="shared" si="1"/>
        <v>0</v>
      </c>
      <c r="K49" s="12">
        <f t="shared" si="2"/>
        <v>0</v>
      </c>
    </row>
    <row r="50" spans="2:11" s="1" customFormat="1" ht="13.5">
      <c r="B50" s="25"/>
      <c r="C50" s="10" t="s">
        <v>135</v>
      </c>
      <c r="D50" s="10" t="s">
        <v>136</v>
      </c>
      <c r="E50" s="11" t="s">
        <v>137</v>
      </c>
      <c r="F50" s="10" t="s">
        <v>43</v>
      </c>
      <c r="G50" s="23">
        <v>1113.48</v>
      </c>
      <c r="H50" s="12">
        <f>SupisPrac!I49</f>
        <v>0</v>
      </c>
      <c r="I50" s="12">
        <f t="shared" si="0"/>
        <v>0</v>
      </c>
      <c r="J50" s="12">
        <f t="shared" si="1"/>
        <v>0</v>
      </c>
      <c r="K50" s="12">
        <f t="shared" si="2"/>
        <v>0</v>
      </c>
    </row>
    <row r="51" spans="2:11" s="1" customFormat="1" ht="13.5">
      <c r="B51" s="25"/>
      <c r="C51" s="10" t="s">
        <v>135</v>
      </c>
      <c r="D51" s="10" t="s">
        <v>138</v>
      </c>
      <c r="E51" s="11" t="s">
        <v>139</v>
      </c>
      <c r="F51" s="10" t="s">
        <v>43</v>
      </c>
      <c r="G51" s="23">
        <v>556.74</v>
      </c>
      <c r="H51" s="12">
        <f>SupisPrac!I50</f>
        <v>0</v>
      </c>
      <c r="I51" s="12">
        <f t="shared" si="0"/>
        <v>0</v>
      </c>
      <c r="J51" s="12">
        <f t="shared" si="1"/>
        <v>0</v>
      </c>
      <c r="K51" s="12">
        <f t="shared" si="2"/>
        <v>0</v>
      </c>
    </row>
    <row r="52" spans="2:11" s="1" customFormat="1" ht="13.5">
      <c r="B52" s="25"/>
      <c r="C52" s="10" t="s">
        <v>135</v>
      </c>
      <c r="D52" s="10" t="s">
        <v>140</v>
      </c>
      <c r="E52" s="11" t="s">
        <v>141</v>
      </c>
      <c r="F52" s="10" t="s">
        <v>43</v>
      </c>
      <c r="G52" s="23">
        <v>22.2696</v>
      </c>
      <c r="H52" s="12">
        <f>SupisPrac!I51</f>
        <v>0</v>
      </c>
      <c r="I52" s="12">
        <f t="shared" si="0"/>
        <v>0</v>
      </c>
      <c r="J52" s="12">
        <f t="shared" si="1"/>
        <v>0</v>
      </c>
      <c r="K52" s="12">
        <f t="shared" si="2"/>
        <v>0</v>
      </c>
    </row>
    <row r="53" spans="2:11" s="1" customFormat="1" ht="13.5">
      <c r="B53" s="25"/>
      <c r="C53" s="10" t="s">
        <v>135</v>
      </c>
      <c r="D53" s="10" t="s">
        <v>142</v>
      </c>
      <c r="E53" s="11" t="s">
        <v>143</v>
      </c>
      <c r="F53" s="10" t="s">
        <v>43</v>
      </c>
      <c r="G53" s="23">
        <v>22.2696</v>
      </c>
      <c r="H53" s="12">
        <f>SupisPrac!I52</f>
        <v>0</v>
      </c>
      <c r="I53" s="12">
        <f t="shared" si="0"/>
        <v>0</v>
      </c>
      <c r="J53" s="12">
        <f t="shared" si="1"/>
        <v>0</v>
      </c>
      <c r="K53" s="12">
        <f t="shared" si="2"/>
        <v>0</v>
      </c>
    </row>
    <row r="54" spans="2:11" s="1" customFormat="1" ht="13.5">
      <c r="B54" s="25"/>
      <c r="C54" s="10" t="s">
        <v>135</v>
      </c>
      <c r="D54" s="10" t="s">
        <v>144</v>
      </c>
      <c r="E54" s="11" t="s">
        <v>145</v>
      </c>
      <c r="F54" s="10" t="s">
        <v>43</v>
      </c>
      <c r="G54" s="23">
        <v>26233.58</v>
      </c>
      <c r="H54" s="12">
        <f>SupisPrac!I53</f>
        <v>0</v>
      </c>
      <c r="I54" s="12">
        <f t="shared" si="0"/>
        <v>0</v>
      </c>
      <c r="J54" s="12">
        <f t="shared" si="1"/>
        <v>0</v>
      </c>
      <c r="K54" s="12">
        <f t="shared" si="2"/>
        <v>0</v>
      </c>
    </row>
    <row r="55" spans="2:11" s="1" customFormat="1" ht="13.5">
      <c r="B55" s="26"/>
      <c r="C55" s="10" t="s">
        <v>135</v>
      </c>
      <c r="D55" s="10" t="s">
        <v>146</v>
      </c>
      <c r="E55" s="11" t="s">
        <v>147</v>
      </c>
      <c r="F55" s="10" t="s">
        <v>43</v>
      </c>
      <c r="G55" s="23">
        <v>556.74</v>
      </c>
      <c r="H55" s="12">
        <f>SupisPrac!I54</f>
        <v>0</v>
      </c>
      <c r="I55" s="12">
        <f t="shared" si="0"/>
        <v>0</v>
      </c>
      <c r="J55" s="12">
        <f t="shared" si="1"/>
        <v>0</v>
      </c>
      <c r="K55" s="12">
        <f t="shared" si="2"/>
        <v>0</v>
      </c>
    </row>
    <row r="56" spans="2:11" s="2" customFormat="1" ht="27">
      <c r="B56" s="30" t="s">
        <v>152</v>
      </c>
      <c r="C56" s="31"/>
      <c r="D56" s="31"/>
      <c r="E56" s="32"/>
      <c r="F56" s="31"/>
      <c r="G56" s="31"/>
      <c r="H56" s="31"/>
      <c r="I56" s="31"/>
      <c r="J56" s="15">
        <f>SUM(J8:J55)</f>
        <v>0</v>
      </c>
      <c r="K56" s="15">
        <f>SUM(K8:K55)</f>
        <v>0</v>
      </c>
    </row>
  </sheetData>
  <sheetProtection password="CC49" sheet="1" formatColumns="0" formatRows="0"/>
  <mergeCells count="1">
    <mergeCell ref="C3:D3"/>
  </mergeCells>
  <printOptions/>
  <pageMargins left="0.7086614173228347" right="0.7086614173228347" top="0.7480314960629921" bottom="0.7480314960629921" header="0.5118110236220472" footer="0.5118110236220472"/>
  <pageSetup errors="blank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.125" style="0" customWidth="1"/>
    <col min="2" max="2" width="24.875" style="0" customWidth="1"/>
    <col min="3" max="3" width="12.25390625" style="0" customWidth="1"/>
    <col min="4" max="4" width="12.125" style="0" customWidth="1"/>
    <col min="5" max="5" width="48.125" style="0" customWidth="1"/>
    <col min="6" max="6" width="4.625" style="0" customWidth="1"/>
    <col min="7" max="7" width="11.875" style="0" customWidth="1"/>
  </cols>
  <sheetData>
    <row r="1" spans="1:7" ht="12.75">
      <c r="A1" s="16"/>
      <c r="B1" s="16"/>
      <c r="C1" s="16"/>
      <c r="D1" s="16"/>
      <c r="E1" s="16"/>
      <c r="F1" s="16"/>
      <c r="G1" s="17"/>
    </row>
    <row r="2" spans="1:7" ht="12.75">
      <c r="A2" s="16"/>
      <c r="B2" s="16"/>
      <c r="C2" s="16"/>
      <c r="D2" s="16"/>
      <c r="E2" s="16"/>
      <c r="F2" s="16"/>
      <c r="G2" s="17"/>
    </row>
    <row r="3" spans="1:7" ht="12.75">
      <c r="A3" s="16"/>
      <c r="B3" s="33" t="s">
        <v>13</v>
      </c>
      <c r="C3" s="46" t="s">
        <v>14</v>
      </c>
      <c r="D3" s="47"/>
      <c r="E3" s="33" t="s">
        <v>15</v>
      </c>
      <c r="F3" s="33" t="s">
        <v>16</v>
      </c>
      <c r="G3" s="34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Orbanova</dc:creator>
  <cp:keywords/>
  <dc:description/>
  <cp:lastModifiedBy>Marta Orbanova</cp:lastModifiedBy>
  <cp:lastPrinted>2022-07-22T10:56:51Z</cp:lastPrinted>
  <dcterms:created xsi:type="dcterms:W3CDTF">2007-02-14T10:08:29Z</dcterms:created>
  <dcterms:modified xsi:type="dcterms:W3CDTF">2024-04-09T12:27:07Z</dcterms:modified>
  <cp:category/>
  <cp:version/>
  <cp:contentType/>
  <cp:contentStatus/>
</cp:coreProperties>
</file>