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https://msoplopusniak.sharepoint.com/sites/ASR_2019/Zdielane dokumenty/A_1719_hrebendova/Y_AD/Obstaravanie/"/>
    </mc:Choice>
  </mc:AlternateContent>
  <xr:revisionPtr revIDLastSave="3" documentId="13_ncr:1_{4A8D0352-2601-4F59-AC8B-4F59679A94CB}" xr6:coauthVersionLast="45" xr6:coauthVersionMax="45" xr10:uidLastSave="{04173391-8F19-4484-B5B5-C61C0673117C}"/>
  <bookViews>
    <workbookView xWindow="-120" yWindow="-120" windowWidth="29040" windowHeight="15840" tabRatio="948" firstSheet="4" activeTab="11" xr2:uid="{00000000-000D-0000-FFFF-FFFF00000000}"/>
  </bookViews>
  <sheets>
    <sheet name="Rekapitulácia stavby" sheetId="1" r:id="rId1"/>
    <sheet name="SO 01 - ASR " sheetId="2" r:id="rId2"/>
    <sheet name="01 - ASR" sheetId="3" r:id="rId3"/>
    <sheet name="02 - ASR - práce navyše" sheetId="4" r:id="rId4"/>
    <sheet name="01 - ELI" sheetId="5" r:id="rId5"/>
    <sheet name="02 - ELI - práce navyše" sheetId="6" r:id="rId6"/>
    <sheet name="SO 04, SO 05 - UK" sheetId="7" r:id="rId7"/>
    <sheet name="01 - ASR_01" sheetId="8" r:id="rId8"/>
    <sheet name="02 - VZT" sheetId="9" r:id="rId9"/>
    <sheet name="03 - ZTI" sheetId="10" r:id="rId10"/>
    <sheet name="04 - PBS" sheetId="11" r:id="rId11"/>
    <sheet name="05 - ASR - práce navyše" sheetId="12" r:id="rId12"/>
    <sheet name="06 - ZTI - práce navyše" sheetId="13" r:id="rId13"/>
    <sheet name="07 - VZT - práce navyše" sheetId="14" r:id="rId14"/>
    <sheet name="08 - ASR - odpočet" sheetId="15" r:id="rId15"/>
    <sheet name="SO 06 - ASR" sheetId="16" r:id="rId16"/>
    <sheet name="SO 07 - ASR" sheetId="17" r:id="rId17"/>
    <sheet name="SO 08 - Kanalizačná prípojka" sheetId="18" r:id="rId18"/>
    <sheet name="SO 09 - Prekládka vedenia NN" sheetId="19" r:id="rId19"/>
    <sheet name="SO 10 - Prekládka vedenia..." sheetId="20" r:id="rId20"/>
    <sheet name="SO 10- prekladka vedenia - VV" sheetId="23" r:id="rId21"/>
    <sheet name="SO 11 - Vonkajšie schodisko" sheetId="21" r:id="rId22"/>
    <sheet name="X1 - Dodávky a montáže" sheetId="22" r:id="rId23"/>
  </sheets>
  <definedNames>
    <definedName name="_xlnm._FilterDatabase" localSheetId="2" hidden="1">'01 - ASR'!$C$136:$K$236</definedName>
    <definedName name="_xlnm._FilterDatabase" localSheetId="7" hidden="1">'01 - ASR_01'!$C$140:$K$292</definedName>
    <definedName name="_xlnm._FilterDatabase" localSheetId="4" hidden="1">'01 - ELI'!$C$122:$K$226</definedName>
    <definedName name="_xlnm._FilterDatabase" localSheetId="3" hidden="1">'02 - ASR - práce navyše'!$C$128:$K$161</definedName>
    <definedName name="_xlnm._FilterDatabase" localSheetId="5" hidden="1">'02 - ELI - práce navyše'!$C$122:$K$228</definedName>
    <definedName name="_xlnm._FilterDatabase" localSheetId="8" hidden="1">'02 - VZT'!$C$124:$K$167</definedName>
    <definedName name="_xlnm._FilterDatabase" localSheetId="9" hidden="1">'03 - ZTI'!$C$134:$K$267</definedName>
    <definedName name="_xlnm._FilterDatabase" localSheetId="10" hidden="1">'04 - PBS'!$C$124:$K$142</definedName>
    <definedName name="_xlnm._FilterDatabase" localSheetId="11" hidden="1">'05 - ASR - práce navyše'!$C$131:$K$202</definedName>
    <definedName name="_xlnm._FilterDatabase" localSheetId="12" hidden="1">'06 - ZTI - práce navyše'!$C$125:$K$156</definedName>
    <definedName name="_xlnm._FilterDatabase" localSheetId="13" hidden="1">'07 - VZT - práce navyše'!$C$124:$K$169</definedName>
    <definedName name="_xlnm._FilterDatabase" localSheetId="14" hidden="1">'08 - ASR - odpočet'!$C$131:$K$170</definedName>
    <definedName name="_xlnm._FilterDatabase" localSheetId="1" hidden="1">'SO 01 - ASR '!$C$117:$K$123</definedName>
    <definedName name="_xlnm._FilterDatabase" localSheetId="6" hidden="1">'SO 04, SO 05 - UK'!$C$129:$K$234</definedName>
    <definedName name="_xlnm._FilterDatabase" localSheetId="15" hidden="1">'SO 06 - ASR'!$C$121:$K$146</definedName>
    <definedName name="_xlnm._FilterDatabase" localSheetId="16" hidden="1">'SO 07 - ASR'!$C$124:$K$159</definedName>
    <definedName name="_xlnm._FilterDatabase" localSheetId="17" hidden="1">'SO 08 - Kanalizačná prípojka'!$C$124:$K$153</definedName>
    <definedName name="_xlnm._FilterDatabase" localSheetId="18" hidden="1">'SO 09 - Prekládka vedenia NN'!$C$125:$K$162</definedName>
    <definedName name="_xlnm._FilterDatabase" localSheetId="19" hidden="1">'SO 10 - Prekládka vedenia...'!$C$117:$K$121</definedName>
    <definedName name="_xlnm._FilterDatabase" localSheetId="21" hidden="1">'SO 11 - Vonkajšie schodisko'!$C$122:$K$142</definedName>
    <definedName name="_xlnm._FilterDatabase" localSheetId="22" hidden="1">'X1 - Dodávky a montáže'!$C$118:$K$124</definedName>
    <definedName name="_xlnm.Print_Titles" localSheetId="2">'01 - ASR'!$136:$136</definedName>
    <definedName name="_xlnm.Print_Titles" localSheetId="7">'01 - ASR_01'!$140:$140</definedName>
    <definedName name="_xlnm.Print_Titles" localSheetId="4">'01 - ELI'!$122:$122</definedName>
    <definedName name="_xlnm.Print_Titles" localSheetId="3">'02 - ASR - práce navyše'!$128:$128</definedName>
    <definedName name="_xlnm.Print_Titles" localSheetId="5">'02 - ELI - práce navyše'!$122:$122</definedName>
    <definedName name="_xlnm.Print_Titles" localSheetId="8">'02 - VZT'!$124:$124</definedName>
    <definedName name="_xlnm.Print_Titles" localSheetId="9">'03 - ZTI'!$134:$134</definedName>
    <definedName name="_xlnm.Print_Titles" localSheetId="10">'04 - PBS'!$124:$124</definedName>
    <definedName name="_xlnm.Print_Titles" localSheetId="11">'05 - ASR - práce navyše'!$131:$131</definedName>
    <definedName name="_xlnm.Print_Titles" localSheetId="12">'06 - ZTI - práce navyše'!$125:$125</definedName>
    <definedName name="_xlnm.Print_Titles" localSheetId="13">'07 - VZT - práce navyše'!$124:$124</definedName>
    <definedName name="_xlnm.Print_Titles" localSheetId="14">'08 - ASR - odpočet'!$131:$131</definedName>
    <definedName name="_xlnm.Print_Titles" localSheetId="0">'Rekapitulácia stavby'!$92:$92</definedName>
    <definedName name="_xlnm.Print_Titles" localSheetId="1">'SO 01 - ASR '!$117:$117</definedName>
    <definedName name="_xlnm.Print_Titles" localSheetId="6">'SO 04, SO 05 - UK'!$129:$129</definedName>
    <definedName name="_xlnm.Print_Titles" localSheetId="15">'SO 06 - ASR'!$121:$121</definedName>
    <definedName name="_xlnm.Print_Titles" localSheetId="16">'SO 07 - ASR'!$124:$124</definedName>
    <definedName name="_xlnm.Print_Titles" localSheetId="17">'SO 08 - Kanalizačná prípojka'!$124:$124</definedName>
    <definedName name="_xlnm.Print_Titles" localSheetId="18">'SO 09 - Prekládka vedenia NN'!$125:$125</definedName>
    <definedName name="_xlnm.Print_Titles" localSheetId="19">'SO 10 - Prekládka vedenia...'!$117:$117</definedName>
    <definedName name="_xlnm.Print_Titles" localSheetId="21">'SO 11 - Vonkajšie schodisko'!$122:$122</definedName>
    <definedName name="_xlnm.Print_Titles" localSheetId="22">'X1 - Dodávky a montáže'!$118:$118</definedName>
    <definedName name="_xlnm.Print_Area" localSheetId="2">'01 - ASR'!$C$4:$J$76,'01 - ASR'!$C$82:$J$116,'01 - ASR'!$C$122:$J$236</definedName>
    <definedName name="_xlnm.Print_Area" localSheetId="7">'01 - ASR_01'!$C$4:$J$76,'01 - ASR_01'!$C$82:$J$120,'01 - ASR_01'!$C$126:$J$292</definedName>
    <definedName name="_xlnm.Print_Area" localSheetId="4">'01 - ELI'!$C$4:$J$76,'01 - ELI'!$C$82:$J$102,'01 - ELI'!$C$108:$J$226</definedName>
    <definedName name="_xlnm.Print_Area" localSheetId="3">'02 - ASR - práce navyše'!$C$4:$J$76,'02 - ASR - práce navyše'!$C$82:$J$108,'02 - ASR - práce navyše'!$C$114:$J$161</definedName>
    <definedName name="_xlnm.Print_Area" localSheetId="5">'02 - ELI - práce navyše'!$C$4:$J$76,'02 - ELI - práce navyše'!$C$82:$J$102,'02 - ELI - práce navyše'!$C$108:$J$228</definedName>
    <definedName name="_xlnm.Print_Area" localSheetId="8">'02 - VZT'!$C$4:$J$76,'02 - VZT'!$C$82:$J$104,'02 - VZT'!$C$110:$J$167</definedName>
    <definedName name="_xlnm.Print_Area" localSheetId="9">'03 - ZTI'!$C$4:$J$76,'03 - ZTI'!$C$82:$J$114,'03 - ZTI'!$C$120:$J$267</definedName>
    <definedName name="_xlnm.Print_Area" localSheetId="10">'04 - PBS'!$C$4:$J$76,'04 - PBS'!$C$82:$J$104,'04 - PBS'!$C$110:$J$142</definedName>
    <definedName name="_xlnm.Print_Area" localSheetId="11">'05 - ASR - práce navyše'!$C$4:$J$76,'05 - ASR - práce navyše'!$C$82:$J$111,'05 - ASR - práce navyše'!$C$117:$J$202</definedName>
    <definedName name="_xlnm.Print_Area" localSheetId="12">'06 - ZTI - práce navyše'!$C$4:$J$76,'06 - ZTI - práce navyše'!$C$82:$J$105,'06 - ZTI - práce navyše'!$C$111:$J$156</definedName>
    <definedName name="_xlnm.Print_Area" localSheetId="13">'07 - VZT - práce navyše'!$C$4:$J$76,'07 - VZT - práce navyše'!$C$82:$J$104,'07 - VZT - práce navyše'!$C$110:$J$169</definedName>
    <definedName name="_xlnm.Print_Area" localSheetId="14">'08 - ASR - odpočet'!$C$4:$J$76,'08 - ASR - odpočet'!$C$82:$J$111,'08 - ASR - odpočet'!$C$117:$J$170</definedName>
    <definedName name="_xlnm.Print_Area" localSheetId="0">'Rekapitulácia stavby'!$D$4:$AO$76,'Rekapitulácia stavby'!$C$82:$AQ$119</definedName>
    <definedName name="_xlnm.Print_Area" localSheetId="1">'SO 01 - ASR '!$C$4:$J$76,'SO 01 - ASR '!$C$82:$J$99,'SO 01 - ASR '!$C$105:$J$123</definedName>
    <definedName name="_xlnm.Print_Area" localSheetId="6">'SO 04, SO 05 - UK'!$C$4:$J$76,'SO 04, SO 05 - UK'!$C$82:$J$111,'SO 04, SO 05 - UK'!$C$117:$J$234</definedName>
    <definedName name="_xlnm.Print_Area" localSheetId="15">'SO 06 - ASR'!$C$4:$J$76,'SO 06 - ASR'!$C$82:$J$103,'SO 06 - ASR'!$C$109:$J$146</definedName>
    <definedName name="_xlnm.Print_Area" localSheetId="16">'SO 07 - ASR'!$C$4:$J$76,'SO 07 - ASR'!$C$82:$J$106,'SO 07 - ASR'!$C$112:$J$159</definedName>
    <definedName name="_xlnm.Print_Area" localSheetId="17">'SO 08 - Kanalizačná prípojka'!$C$4:$J$76,'SO 08 - Kanalizačná prípojka'!$C$82:$J$106,'SO 08 - Kanalizačná prípojka'!$C$112:$J$153</definedName>
    <definedName name="_xlnm.Print_Area" localSheetId="18">'SO 09 - Prekládka vedenia NN'!$C$4:$J$76,'SO 09 - Prekládka vedenia NN'!$C$82:$J$107,'SO 09 - Prekládka vedenia NN'!$C$113:$J$162</definedName>
    <definedName name="_xlnm.Print_Area" localSheetId="19">'SO 10 - Prekládka vedenia...'!$C$4:$J$76,'SO 10 - Prekládka vedenia...'!$C$82:$J$99,'SO 10 - Prekládka vedenia...'!$C$105:$J$121</definedName>
    <definedName name="_xlnm.Print_Area" localSheetId="21">'SO 11 - Vonkajšie schodisko'!$C$4:$J$76,'SO 11 - Vonkajšie schodisko'!$C$82:$J$104,'SO 11 - Vonkajšie schodisko'!$C$110:$J$142</definedName>
    <definedName name="_xlnm.Print_Area" localSheetId="22">'X1 - Dodávky a montáže'!$C$4:$J$76,'X1 - Dodávky a montáže'!$C$82:$J$100,'X1 - Dodávky a montáže'!$C$106:$J$124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9" i="23" l="1"/>
  <c r="S36" i="23"/>
  <c r="S30" i="23"/>
  <c r="S29" i="23"/>
  <c r="S28" i="23"/>
  <c r="S27" i="23"/>
  <c r="S26" i="23"/>
  <c r="S25" i="23"/>
  <c r="S24" i="23"/>
  <c r="S23" i="23"/>
  <c r="S31" i="23" s="1"/>
  <c r="P14" i="23"/>
  <c r="P13" i="23"/>
  <c r="P12" i="23"/>
  <c r="P11" i="23"/>
  <c r="P10" i="23"/>
  <c r="P9" i="23"/>
  <c r="P8" i="23"/>
  <c r="P15" i="23" s="1"/>
  <c r="J37" i="22" l="1"/>
  <c r="J36" i="22"/>
  <c r="AY118" i="1" s="1"/>
  <c r="J35" i="22"/>
  <c r="AX118" i="1"/>
  <c r="BI124" i="22"/>
  <c r="BH124" i="22"/>
  <c r="BG124" i="22"/>
  <c r="BE124" i="22"/>
  <c r="T124" i="22"/>
  <c r="T123" i="22"/>
  <c r="R124" i="22"/>
  <c r="R123" i="22" s="1"/>
  <c r="P124" i="22"/>
  <c r="P123" i="22" s="1"/>
  <c r="P121" i="22" s="1"/>
  <c r="P120" i="22" s="1"/>
  <c r="P119" i="22" s="1"/>
  <c r="AU118" i="1" s="1"/>
  <c r="BI122" i="22"/>
  <c r="BH122" i="22"/>
  <c r="BG122" i="22"/>
  <c r="BE122" i="22"/>
  <c r="T122" i="22"/>
  <c r="T121" i="22" s="1"/>
  <c r="T120" i="22" s="1"/>
  <c r="T119" i="22" s="1"/>
  <c r="R122" i="22"/>
  <c r="R121" i="22" s="1"/>
  <c r="R120" i="22" s="1"/>
  <c r="R119" i="22" s="1"/>
  <c r="P122" i="22"/>
  <c r="F115" i="22"/>
  <c r="F113" i="22"/>
  <c r="E111" i="22"/>
  <c r="F91" i="22"/>
  <c r="F89" i="22"/>
  <c r="E87" i="22"/>
  <c r="J24" i="22"/>
  <c r="E24" i="22"/>
  <c r="J92" i="22"/>
  <c r="J23" i="22"/>
  <c r="J21" i="22"/>
  <c r="E21" i="22"/>
  <c r="J115" i="22" s="1"/>
  <c r="J20" i="22"/>
  <c r="F116" i="22"/>
  <c r="J113" i="22"/>
  <c r="E7" i="22"/>
  <c r="E109" i="22" s="1"/>
  <c r="J37" i="21"/>
  <c r="J36" i="21"/>
  <c r="AY117" i="1" s="1"/>
  <c r="J35" i="21"/>
  <c r="AX117" i="1"/>
  <c r="BI142" i="21"/>
  <c r="BH142" i="21"/>
  <c r="BG142" i="21"/>
  <c r="BE142" i="21"/>
  <c r="T142" i="21"/>
  <c r="R142" i="21"/>
  <c r="P142" i="21"/>
  <c r="BI141" i="21"/>
  <c r="BH141" i="21"/>
  <c r="BG141" i="21"/>
  <c r="BE141" i="21"/>
  <c r="T141" i="21"/>
  <c r="R141" i="21"/>
  <c r="P141" i="21"/>
  <c r="BI140" i="21"/>
  <c r="BH140" i="21"/>
  <c r="BG140" i="21"/>
  <c r="BE140" i="21"/>
  <c r="T140" i="21"/>
  <c r="R140" i="21"/>
  <c r="P140" i="21"/>
  <c r="BI139" i="21"/>
  <c r="BH139" i="21"/>
  <c r="BG139" i="21"/>
  <c r="BE139" i="21"/>
  <c r="T139" i="21"/>
  <c r="R139" i="21"/>
  <c r="P139" i="21"/>
  <c r="BI138" i="21"/>
  <c r="BH138" i="21"/>
  <c r="BG138" i="21"/>
  <c r="BE138" i="21"/>
  <c r="T138" i="21"/>
  <c r="R138" i="21"/>
  <c r="P138" i="21"/>
  <c r="BI135" i="21"/>
  <c r="BH135" i="21"/>
  <c r="BG135" i="21"/>
  <c r="BE135" i="21"/>
  <c r="T135" i="21"/>
  <c r="T134" i="21"/>
  <c r="R135" i="21"/>
  <c r="R134" i="21" s="1"/>
  <c r="P135" i="21"/>
  <c r="P134" i="21"/>
  <c r="BI133" i="21"/>
  <c r="BH133" i="21"/>
  <c r="BG133" i="21"/>
  <c r="BE133" i="21"/>
  <c r="T133" i="21"/>
  <c r="T132" i="21"/>
  <c r="R133" i="21"/>
  <c r="R132" i="21"/>
  <c r="P133" i="21"/>
  <c r="P132" i="21" s="1"/>
  <c r="BI131" i="21"/>
  <c r="BH131" i="21"/>
  <c r="BG131" i="21"/>
  <c r="BE131" i="21"/>
  <c r="T131" i="21"/>
  <c r="T130" i="21" s="1"/>
  <c r="R131" i="21"/>
  <c r="R130" i="21"/>
  <c r="P131" i="21"/>
  <c r="P130" i="21"/>
  <c r="BI129" i="21"/>
  <c r="BH129" i="21"/>
  <c r="BG129" i="21"/>
  <c r="BE129" i="21"/>
  <c r="T129" i="21"/>
  <c r="R129" i="21"/>
  <c r="P129" i="21"/>
  <c r="BI128" i="21"/>
  <c r="BH128" i="21"/>
  <c r="BG128" i="21"/>
  <c r="BE128" i="21"/>
  <c r="T128" i="21"/>
  <c r="R128" i="21"/>
  <c r="P128" i="21"/>
  <c r="BI127" i="21"/>
  <c r="BH127" i="21"/>
  <c r="BG127" i="21"/>
  <c r="BE127" i="21"/>
  <c r="T127" i="21"/>
  <c r="R127" i="21"/>
  <c r="P127" i="21"/>
  <c r="BI126" i="21"/>
  <c r="BH126" i="21"/>
  <c r="BG126" i="21"/>
  <c r="BE126" i="21"/>
  <c r="T126" i="21"/>
  <c r="R126" i="21"/>
  <c r="P126" i="21"/>
  <c r="F117" i="21"/>
  <c r="E115" i="21"/>
  <c r="F89" i="21"/>
  <c r="E87" i="21"/>
  <c r="J24" i="21"/>
  <c r="E24" i="21"/>
  <c r="J120" i="21" s="1"/>
  <c r="J23" i="21"/>
  <c r="J21" i="21"/>
  <c r="E21" i="21"/>
  <c r="J91" i="21" s="1"/>
  <c r="J20" i="21"/>
  <c r="F92" i="21"/>
  <c r="E15" i="21"/>
  <c r="F91" i="21" s="1"/>
  <c r="J117" i="21"/>
  <c r="E7" i="21"/>
  <c r="E85" i="21"/>
  <c r="J37" i="20"/>
  <c r="J36" i="20"/>
  <c r="AY116" i="1"/>
  <c r="J35" i="20"/>
  <c r="AX116" i="1"/>
  <c r="BI121" i="20"/>
  <c r="BH121" i="20"/>
  <c r="BG121" i="20"/>
  <c r="BE121" i="20"/>
  <c r="T121" i="20"/>
  <c r="T120" i="20"/>
  <c r="T119" i="20"/>
  <c r="T118" i="20" s="1"/>
  <c r="R121" i="20"/>
  <c r="R120" i="20"/>
  <c r="R119" i="20" s="1"/>
  <c r="R118" i="20" s="1"/>
  <c r="P121" i="20"/>
  <c r="P120" i="20" s="1"/>
  <c r="P119" i="20" s="1"/>
  <c r="P118" i="20" s="1"/>
  <c r="AU116" i="1" s="1"/>
  <c r="F112" i="20"/>
  <c r="E110" i="20"/>
  <c r="F89" i="20"/>
  <c r="E87" i="20"/>
  <c r="J24" i="20"/>
  <c r="E24" i="20"/>
  <c r="J115" i="20"/>
  <c r="J23" i="20"/>
  <c r="J21" i="20"/>
  <c r="E21" i="20"/>
  <c r="J114" i="20"/>
  <c r="J20" i="20"/>
  <c r="F92" i="20"/>
  <c r="E15" i="20"/>
  <c r="F114" i="20"/>
  <c r="J112" i="20"/>
  <c r="E7" i="20"/>
  <c r="E108" i="20" s="1"/>
  <c r="J37" i="19"/>
  <c r="J36" i="19"/>
  <c r="AY115" i="1" s="1"/>
  <c r="J35" i="19"/>
  <c r="AX115" i="1"/>
  <c r="BI162" i="19"/>
  <c r="BH162" i="19"/>
  <c r="BG162" i="19"/>
  <c r="BE162" i="19"/>
  <c r="T162" i="19"/>
  <c r="T161" i="19"/>
  <c r="T160" i="19" s="1"/>
  <c r="R162" i="19"/>
  <c r="R161" i="19"/>
  <c r="R160" i="19" s="1"/>
  <c r="P162" i="19"/>
  <c r="P161" i="19"/>
  <c r="P160" i="19" s="1"/>
  <c r="BI159" i="19"/>
  <c r="BH159" i="19"/>
  <c r="BG159" i="19"/>
  <c r="BE159" i="19"/>
  <c r="T159" i="19"/>
  <c r="T158" i="19" s="1"/>
  <c r="R159" i="19"/>
  <c r="R158" i="19"/>
  <c r="P159" i="19"/>
  <c r="P158" i="19"/>
  <c r="BI157" i="19"/>
  <c r="BH157" i="19"/>
  <c r="BG157" i="19"/>
  <c r="BE157" i="19"/>
  <c r="T157" i="19"/>
  <c r="R157" i="19"/>
  <c r="P157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4" i="19"/>
  <c r="BH154" i="19"/>
  <c r="BG154" i="19"/>
  <c r="BE154" i="19"/>
  <c r="T154" i="19"/>
  <c r="R154" i="19"/>
  <c r="P154" i="19"/>
  <c r="BI153" i="19"/>
  <c r="BH153" i="19"/>
  <c r="BG153" i="19"/>
  <c r="BE153" i="19"/>
  <c r="T153" i="19"/>
  <c r="R153" i="19"/>
  <c r="P153" i="19"/>
  <c r="BI152" i="19"/>
  <c r="BH152" i="19"/>
  <c r="BG152" i="19"/>
  <c r="BE152" i="19"/>
  <c r="T152" i="19"/>
  <c r="R152" i="19"/>
  <c r="P152" i="19"/>
  <c r="BI150" i="19"/>
  <c r="BH150" i="19"/>
  <c r="BG150" i="19"/>
  <c r="BE150" i="19"/>
  <c r="T150" i="19"/>
  <c r="R150" i="19"/>
  <c r="P150" i="19"/>
  <c r="BI149" i="19"/>
  <c r="BH149" i="19"/>
  <c r="BG149" i="19"/>
  <c r="BE149" i="19"/>
  <c r="T149" i="19"/>
  <c r="R149" i="19"/>
  <c r="P149" i="19"/>
  <c r="BI148" i="19"/>
  <c r="BH148" i="19"/>
  <c r="BG148" i="19"/>
  <c r="BE148" i="19"/>
  <c r="T148" i="19"/>
  <c r="R148" i="19"/>
  <c r="P148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3" i="19"/>
  <c r="BH143" i="19"/>
  <c r="BG143" i="19"/>
  <c r="BE143" i="19"/>
  <c r="T143" i="19"/>
  <c r="R143" i="19"/>
  <c r="P143" i="19"/>
  <c r="BI142" i="19"/>
  <c r="BH142" i="19"/>
  <c r="BG142" i="19"/>
  <c r="BE142" i="19"/>
  <c r="T142" i="19"/>
  <c r="R142" i="19"/>
  <c r="P142" i="19"/>
  <c r="BI141" i="19"/>
  <c r="BH141" i="19"/>
  <c r="BG141" i="19"/>
  <c r="BE141" i="19"/>
  <c r="T141" i="19"/>
  <c r="R141" i="19"/>
  <c r="P141" i="19"/>
  <c r="BI140" i="19"/>
  <c r="BH140" i="19"/>
  <c r="BG140" i="19"/>
  <c r="BE140" i="19"/>
  <c r="T140" i="19"/>
  <c r="R140" i="19"/>
  <c r="P140" i="19"/>
  <c r="BI139" i="19"/>
  <c r="BH139" i="19"/>
  <c r="BG139" i="19"/>
  <c r="BE139" i="19"/>
  <c r="T139" i="19"/>
  <c r="R139" i="19"/>
  <c r="P139" i="19"/>
  <c r="BI138" i="19"/>
  <c r="BH138" i="19"/>
  <c r="BG138" i="19"/>
  <c r="BE138" i="19"/>
  <c r="T138" i="19"/>
  <c r="R138" i="19"/>
  <c r="P138" i="19"/>
  <c r="BI137" i="19"/>
  <c r="BH137" i="19"/>
  <c r="BG137" i="19"/>
  <c r="BE137" i="19"/>
  <c r="T137" i="19"/>
  <c r="R137" i="19"/>
  <c r="P137" i="19"/>
  <c r="BI134" i="19"/>
  <c r="BH134" i="19"/>
  <c r="BG134" i="19"/>
  <c r="BE134" i="19"/>
  <c r="T134" i="19"/>
  <c r="R134" i="19"/>
  <c r="P134" i="19"/>
  <c r="BI133" i="19"/>
  <c r="BH133" i="19"/>
  <c r="BG133" i="19"/>
  <c r="BE133" i="19"/>
  <c r="T133" i="19"/>
  <c r="R133" i="19"/>
  <c r="P133" i="19"/>
  <c r="BI132" i="19"/>
  <c r="BH132" i="19"/>
  <c r="BG132" i="19"/>
  <c r="BE132" i="19"/>
  <c r="T132" i="19"/>
  <c r="R132" i="19"/>
  <c r="P132" i="19"/>
  <c r="BI131" i="19"/>
  <c r="BH131" i="19"/>
  <c r="BG131" i="19"/>
  <c r="BE131" i="19"/>
  <c r="T131" i="19"/>
  <c r="R131" i="19"/>
  <c r="P131" i="19"/>
  <c r="BI129" i="19"/>
  <c r="BH129" i="19"/>
  <c r="BG129" i="19"/>
  <c r="BE129" i="19"/>
  <c r="T129" i="19"/>
  <c r="T128" i="19" s="1"/>
  <c r="R129" i="19"/>
  <c r="R128" i="19"/>
  <c r="P129" i="19"/>
  <c r="P128" i="19"/>
  <c r="F120" i="19"/>
  <c r="E118" i="19"/>
  <c r="F89" i="19"/>
  <c r="E87" i="19"/>
  <c r="J24" i="19"/>
  <c r="E24" i="19"/>
  <c r="J123" i="19" s="1"/>
  <c r="J23" i="19"/>
  <c r="J21" i="19"/>
  <c r="E21" i="19"/>
  <c r="J91" i="19" s="1"/>
  <c r="J20" i="19"/>
  <c r="F123" i="19"/>
  <c r="E15" i="19"/>
  <c r="F122" i="19" s="1"/>
  <c r="J89" i="19"/>
  <c r="E7" i="19"/>
  <c r="E85" i="19"/>
  <c r="J37" i="18"/>
  <c r="J36" i="18"/>
  <c r="AY114" i="1"/>
  <c r="J35" i="18"/>
  <c r="AX114" i="1" s="1"/>
  <c r="BI153" i="18"/>
  <c r="BH153" i="18"/>
  <c r="BG153" i="18"/>
  <c r="BE153" i="18"/>
  <c r="T153" i="18"/>
  <c r="T152" i="18" s="1"/>
  <c r="T151" i="18" s="1"/>
  <c r="R153" i="18"/>
  <c r="R152" i="18"/>
  <c r="R151" i="18"/>
  <c r="P153" i="18"/>
  <c r="P152" i="18" s="1"/>
  <c r="P151" i="18" s="1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6" i="18"/>
  <c r="BH146" i="18"/>
  <c r="BG146" i="18"/>
  <c r="BE146" i="18"/>
  <c r="T146" i="18"/>
  <c r="T145" i="18"/>
  <c r="R146" i="18"/>
  <c r="R145" i="18"/>
  <c r="P146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7" i="18"/>
  <c r="BH137" i="18"/>
  <c r="BG137" i="18"/>
  <c r="BE137" i="18"/>
  <c r="T137" i="18"/>
  <c r="T136" i="18" s="1"/>
  <c r="R137" i="18"/>
  <c r="R136" i="18"/>
  <c r="P137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BI128" i="18"/>
  <c r="BH128" i="18"/>
  <c r="BG128" i="18"/>
  <c r="BE128" i="18"/>
  <c r="T128" i="18"/>
  <c r="R128" i="18"/>
  <c r="P128" i="18"/>
  <c r="F119" i="18"/>
  <c r="E117" i="18"/>
  <c r="F89" i="18"/>
  <c r="E87" i="18"/>
  <c r="J24" i="18"/>
  <c r="E24" i="18"/>
  <c r="J122" i="18" s="1"/>
  <c r="J23" i="18"/>
  <c r="J21" i="18"/>
  <c r="E21" i="18"/>
  <c r="J121" i="18" s="1"/>
  <c r="J20" i="18"/>
  <c r="F122" i="18"/>
  <c r="E15" i="18"/>
  <c r="F121" i="18" s="1"/>
  <c r="J119" i="18"/>
  <c r="E7" i="18"/>
  <c r="E115" i="18" s="1"/>
  <c r="J37" i="17"/>
  <c r="J36" i="17"/>
  <c r="AY113" i="1"/>
  <c r="J35" i="17"/>
  <c r="AX113" i="1" s="1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49" i="17"/>
  <c r="BH149" i="17"/>
  <c r="BG149" i="17"/>
  <c r="BE149" i="17"/>
  <c r="T149" i="17"/>
  <c r="T148" i="17"/>
  <c r="R149" i="17"/>
  <c r="R148" i="17" s="1"/>
  <c r="P149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F119" i="17"/>
  <c r="E117" i="17"/>
  <c r="F89" i="17"/>
  <c r="E87" i="17"/>
  <c r="J24" i="17"/>
  <c r="E24" i="17"/>
  <c r="J122" i="17"/>
  <c r="J23" i="17"/>
  <c r="J21" i="17"/>
  <c r="E21" i="17"/>
  <c r="J121" i="17" s="1"/>
  <c r="J20" i="17"/>
  <c r="F122" i="17"/>
  <c r="E15" i="17"/>
  <c r="F121" i="17"/>
  <c r="J119" i="17"/>
  <c r="E7" i="17"/>
  <c r="E115" i="17" s="1"/>
  <c r="J37" i="16"/>
  <c r="J36" i="16"/>
  <c r="AY112" i="1"/>
  <c r="J35" i="16"/>
  <c r="AX112" i="1"/>
  <c r="BI146" i="16"/>
  <c r="BH146" i="16"/>
  <c r="BG146" i="16"/>
  <c r="BE146" i="16"/>
  <c r="T146" i="16"/>
  <c r="T145" i="16"/>
  <c r="R146" i="16"/>
  <c r="R145" i="16"/>
  <c r="P146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6" i="16"/>
  <c r="BH136" i="16"/>
  <c r="BG136" i="16"/>
  <c r="BE136" i="16"/>
  <c r="T136" i="16"/>
  <c r="T135" i="16" s="1"/>
  <c r="R136" i="16"/>
  <c r="R135" i="16"/>
  <c r="P136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F116" i="16"/>
  <c r="E114" i="16"/>
  <c r="F89" i="16"/>
  <c r="E87" i="16"/>
  <c r="J24" i="16"/>
  <c r="E24" i="16"/>
  <c r="J119" i="16" s="1"/>
  <c r="J23" i="16"/>
  <c r="J21" i="16"/>
  <c r="E21" i="16"/>
  <c r="J118" i="16" s="1"/>
  <c r="J20" i="16"/>
  <c r="E18" i="16"/>
  <c r="F119" i="16" s="1"/>
  <c r="E15" i="16"/>
  <c r="F118" i="16" s="1"/>
  <c r="J116" i="16"/>
  <c r="E7" i="16"/>
  <c r="E112" i="16"/>
  <c r="J39" i="15"/>
  <c r="J38" i="15"/>
  <c r="AY111" i="1" s="1"/>
  <c r="J37" i="15"/>
  <c r="AX111" i="1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0" i="15"/>
  <c r="BH140" i="15"/>
  <c r="BG140" i="15"/>
  <c r="BE140" i="15"/>
  <c r="T140" i="15"/>
  <c r="T139" i="15" s="1"/>
  <c r="R140" i="15"/>
  <c r="R139" i="15" s="1"/>
  <c r="P140" i="15"/>
  <c r="P139" i="15" s="1"/>
  <c r="BI138" i="15"/>
  <c r="BH138" i="15"/>
  <c r="BG138" i="15"/>
  <c r="BE138" i="15"/>
  <c r="T138" i="15"/>
  <c r="T137" i="15" s="1"/>
  <c r="R138" i="15"/>
  <c r="R137" i="15" s="1"/>
  <c r="P138" i="15"/>
  <c r="P137" i="15" s="1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F126" i="15"/>
  <c r="E124" i="15"/>
  <c r="F91" i="15"/>
  <c r="E89" i="15"/>
  <c r="J26" i="15"/>
  <c r="E26" i="15"/>
  <c r="J129" i="15"/>
  <c r="J25" i="15"/>
  <c r="J23" i="15"/>
  <c r="E23" i="15"/>
  <c r="J93" i="15" s="1"/>
  <c r="J22" i="15"/>
  <c r="F129" i="15"/>
  <c r="E17" i="15"/>
  <c r="F93" i="15"/>
  <c r="J91" i="15"/>
  <c r="E7" i="15"/>
  <c r="E85" i="15"/>
  <c r="J39" i="14"/>
  <c r="J38" i="14"/>
  <c r="AY110" i="1"/>
  <c r="J37" i="14"/>
  <c r="AX110" i="1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F119" i="14"/>
  <c r="E117" i="14"/>
  <c r="F91" i="14"/>
  <c r="E89" i="14"/>
  <c r="J26" i="14"/>
  <c r="E26" i="14"/>
  <c r="J122" i="14"/>
  <c r="J25" i="14"/>
  <c r="J23" i="14"/>
  <c r="E23" i="14"/>
  <c r="J93" i="14"/>
  <c r="J22" i="14"/>
  <c r="F94" i="14"/>
  <c r="E17" i="14"/>
  <c r="F121" i="14" s="1"/>
  <c r="J91" i="14"/>
  <c r="E7" i="14"/>
  <c r="E85" i="14" s="1"/>
  <c r="J39" i="13"/>
  <c r="J38" i="13"/>
  <c r="AY109" i="1"/>
  <c r="J37" i="13"/>
  <c r="AX109" i="1"/>
  <c r="BI156" i="13"/>
  <c r="BH156" i="13"/>
  <c r="BG156" i="13"/>
  <c r="BE156" i="13"/>
  <c r="T156" i="13"/>
  <c r="T155" i="13"/>
  <c r="R156" i="13"/>
  <c r="R155" i="13" s="1"/>
  <c r="P156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F120" i="13"/>
  <c r="E118" i="13"/>
  <c r="F91" i="13"/>
  <c r="E89" i="13"/>
  <c r="J26" i="13"/>
  <c r="E26" i="13"/>
  <c r="J94" i="13"/>
  <c r="J25" i="13"/>
  <c r="J23" i="13"/>
  <c r="E23" i="13"/>
  <c r="J122" i="13" s="1"/>
  <c r="J22" i="13"/>
  <c r="F123" i="13"/>
  <c r="E17" i="13"/>
  <c r="F122" i="13"/>
  <c r="J91" i="13"/>
  <c r="E7" i="13"/>
  <c r="E114" i="13" s="1"/>
  <c r="J39" i="12"/>
  <c r="J38" i="12"/>
  <c r="AY108" i="1"/>
  <c r="J37" i="12"/>
  <c r="AX108" i="1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3" i="12"/>
  <c r="BH193" i="12"/>
  <c r="BG193" i="12"/>
  <c r="BE193" i="12"/>
  <c r="T193" i="12"/>
  <c r="R193" i="12"/>
  <c r="P193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6" i="12"/>
  <c r="BH186" i="12"/>
  <c r="BG186" i="12"/>
  <c r="BE186" i="12"/>
  <c r="T186" i="12"/>
  <c r="R186" i="12"/>
  <c r="P186" i="12"/>
  <c r="BI183" i="12"/>
  <c r="BH183" i="12"/>
  <c r="BG183" i="12"/>
  <c r="BE183" i="12"/>
  <c r="T183" i="12"/>
  <c r="R183" i="12"/>
  <c r="P183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69" i="12"/>
  <c r="BH169" i="12"/>
  <c r="BG169" i="12"/>
  <c r="BE169" i="12"/>
  <c r="T169" i="12"/>
  <c r="R169" i="12"/>
  <c r="P169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1" i="12"/>
  <c r="BH161" i="12"/>
  <c r="BG161" i="12"/>
  <c r="BE161" i="12"/>
  <c r="T161" i="12"/>
  <c r="T160" i="12"/>
  <c r="R161" i="12"/>
  <c r="R160" i="12"/>
  <c r="P161" i="12"/>
  <c r="P160" i="12" s="1"/>
  <c r="BI158" i="12"/>
  <c r="BH158" i="12"/>
  <c r="BG158" i="12"/>
  <c r="BE158" i="12"/>
  <c r="T158" i="12"/>
  <c r="T157" i="12" s="1"/>
  <c r="R158" i="12"/>
  <c r="R157" i="12"/>
  <c r="P158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5" i="12"/>
  <c r="BH135" i="12"/>
  <c r="BG135" i="12"/>
  <c r="BE135" i="12"/>
  <c r="T135" i="12"/>
  <c r="T134" i="12"/>
  <c r="R135" i="12"/>
  <c r="R134" i="12" s="1"/>
  <c r="P135" i="12"/>
  <c r="P134" i="12"/>
  <c r="F126" i="12"/>
  <c r="E124" i="12"/>
  <c r="F91" i="12"/>
  <c r="E89" i="12"/>
  <c r="J26" i="12"/>
  <c r="E26" i="12"/>
  <c r="J129" i="12" s="1"/>
  <c r="J25" i="12"/>
  <c r="J23" i="12"/>
  <c r="E23" i="12"/>
  <c r="J128" i="12" s="1"/>
  <c r="J22" i="12"/>
  <c r="F94" i="12"/>
  <c r="E17" i="12"/>
  <c r="F128" i="12" s="1"/>
  <c r="J91" i="12"/>
  <c r="E7" i="12"/>
  <c r="E120" i="12"/>
  <c r="J39" i="11"/>
  <c r="J38" i="11"/>
  <c r="AY107" i="1" s="1"/>
  <c r="J37" i="11"/>
  <c r="AX107" i="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F119" i="11"/>
  <c r="E117" i="11"/>
  <c r="F91" i="11"/>
  <c r="E89" i="11"/>
  <c r="J26" i="11"/>
  <c r="E26" i="11"/>
  <c r="J122" i="11"/>
  <c r="J25" i="11"/>
  <c r="J23" i="11"/>
  <c r="E23" i="11"/>
  <c r="J121" i="11" s="1"/>
  <c r="J22" i="11"/>
  <c r="F94" i="11"/>
  <c r="E17" i="11"/>
  <c r="F121" i="11"/>
  <c r="J91" i="11"/>
  <c r="E7" i="11"/>
  <c r="E85" i="11"/>
  <c r="J39" i="10"/>
  <c r="J38" i="10"/>
  <c r="AY106" i="1"/>
  <c r="J37" i="10"/>
  <c r="AX106" i="1"/>
  <c r="BI267" i="10"/>
  <c r="BH267" i="10"/>
  <c r="BG267" i="10"/>
  <c r="BE267" i="10"/>
  <c r="T267" i="10"/>
  <c r="T266" i="10" s="1"/>
  <c r="R267" i="10"/>
  <c r="R266" i="10"/>
  <c r="P267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40" i="10"/>
  <c r="BH240" i="10"/>
  <c r="BG240" i="10"/>
  <c r="BE240" i="10"/>
  <c r="T240" i="10"/>
  <c r="R240" i="10"/>
  <c r="P240" i="10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7" i="10"/>
  <c r="BH157" i="10"/>
  <c r="BG157" i="10"/>
  <c r="BE157" i="10"/>
  <c r="T157" i="10"/>
  <c r="T156" i="10"/>
  <c r="R157" i="10"/>
  <c r="R156" i="10"/>
  <c r="P157" i="10"/>
  <c r="P156" i="10" s="1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7" i="10"/>
  <c r="BH147" i="10"/>
  <c r="BG147" i="10"/>
  <c r="BE147" i="10"/>
  <c r="T147" i="10"/>
  <c r="T146" i="10" s="1"/>
  <c r="R147" i="10"/>
  <c r="R146" i="10" s="1"/>
  <c r="P147" i="10"/>
  <c r="P146" i="10" s="1"/>
  <c r="BI145" i="10"/>
  <c r="BH145" i="10"/>
  <c r="BG145" i="10"/>
  <c r="BE145" i="10"/>
  <c r="T145" i="10"/>
  <c r="T144" i="10" s="1"/>
  <c r="R145" i="10"/>
  <c r="R144" i="10" s="1"/>
  <c r="P145" i="10"/>
  <c r="P144" i="10" s="1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F129" i="10"/>
  <c r="E127" i="10"/>
  <c r="F91" i="10"/>
  <c r="E89" i="10"/>
  <c r="J26" i="10"/>
  <c r="E26" i="10"/>
  <c r="J132" i="10"/>
  <c r="J25" i="10"/>
  <c r="J23" i="10"/>
  <c r="E23" i="10"/>
  <c r="J131" i="10"/>
  <c r="J22" i="10"/>
  <c r="F132" i="10"/>
  <c r="E17" i="10"/>
  <c r="F131" i="10"/>
  <c r="J129" i="10"/>
  <c r="E7" i="10"/>
  <c r="E123" i="10" s="1"/>
  <c r="J39" i="9"/>
  <c r="J38" i="9"/>
  <c r="AY105" i="1" s="1"/>
  <c r="J37" i="9"/>
  <c r="AX105" i="1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F119" i="9"/>
  <c r="E117" i="9"/>
  <c r="F91" i="9"/>
  <c r="E89" i="9"/>
  <c r="J26" i="9"/>
  <c r="E26" i="9"/>
  <c r="J122" i="9"/>
  <c r="J25" i="9"/>
  <c r="J23" i="9"/>
  <c r="E23" i="9"/>
  <c r="J121" i="9"/>
  <c r="J22" i="9"/>
  <c r="F122" i="9"/>
  <c r="E17" i="9"/>
  <c r="F121" i="9"/>
  <c r="J119" i="9"/>
  <c r="E7" i="9"/>
  <c r="E113" i="9" s="1"/>
  <c r="J39" i="8"/>
  <c r="J38" i="8"/>
  <c r="AY104" i="1" s="1"/>
  <c r="J37" i="8"/>
  <c r="AX104" i="1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1" i="8"/>
  <c r="BH271" i="8"/>
  <c r="BG271" i="8"/>
  <c r="BE271" i="8"/>
  <c r="T271" i="8"/>
  <c r="R271" i="8"/>
  <c r="P271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3" i="8"/>
  <c r="BH203" i="8"/>
  <c r="BG203" i="8"/>
  <c r="BE203" i="8"/>
  <c r="T203" i="8"/>
  <c r="T202" i="8"/>
  <c r="R203" i="8"/>
  <c r="R202" i="8" s="1"/>
  <c r="P203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F135" i="8"/>
  <c r="E133" i="8"/>
  <c r="F91" i="8"/>
  <c r="E89" i="8"/>
  <c r="J26" i="8"/>
  <c r="E26" i="8"/>
  <c r="J94" i="8"/>
  <c r="J25" i="8"/>
  <c r="J23" i="8"/>
  <c r="E23" i="8"/>
  <c r="J93" i="8" s="1"/>
  <c r="J22" i="8"/>
  <c r="F138" i="8"/>
  <c r="E17" i="8"/>
  <c r="F137" i="8"/>
  <c r="J91" i="8"/>
  <c r="E7" i="8"/>
  <c r="E85" i="8" s="1"/>
  <c r="J37" i="7"/>
  <c r="J36" i="7"/>
  <c r="AY102" i="1" s="1"/>
  <c r="J35" i="7"/>
  <c r="AX102" i="1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19" i="7"/>
  <c r="BH219" i="7"/>
  <c r="BG219" i="7"/>
  <c r="BE219" i="7"/>
  <c r="T219" i="7"/>
  <c r="T218" i="7"/>
  <c r="R219" i="7"/>
  <c r="R218" i="7"/>
  <c r="P219" i="7"/>
  <c r="P218" i="7" s="1"/>
  <c r="BI216" i="7"/>
  <c r="BH216" i="7"/>
  <c r="BG216" i="7"/>
  <c r="BE216" i="7"/>
  <c r="T216" i="7"/>
  <c r="T215" i="7" s="1"/>
  <c r="R216" i="7"/>
  <c r="R215" i="7"/>
  <c r="P216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F124" i="7"/>
  <c r="E122" i="7"/>
  <c r="F89" i="7"/>
  <c r="E87" i="7"/>
  <c r="J24" i="7"/>
  <c r="E24" i="7"/>
  <c r="J92" i="7" s="1"/>
  <c r="J23" i="7"/>
  <c r="J21" i="7"/>
  <c r="E21" i="7"/>
  <c r="J126" i="7" s="1"/>
  <c r="J20" i="7"/>
  <c r="F92" i="7"/>
  <c r="E15" i="7"/>
  <c r="F126" i="7" s="1"/>
  <c r="J124" i="7"/>
  <c r="E7" i="7"/>
  <c r="E85" i="7"/>
  <c r="J39" i="6"/>
  <c r="J38" i="6"/>
  <c r="AY101" i="1" s="1"/>
  <c r="J37" i="6"/>
  <c r="AX101" i="1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F117" i="6"/>
  <c r="E115" i="6"/>
  <c r="F91" i="6"/>
  <c r="E89" i="6"/>
  <c r="J26" i="6"/>
  <c r="E26" i="6"/>
  <c r="J94" i="6" s="1"/>
  <c r="J25" i="6"/>
  <c r="J23" i="6"/>
  <c r="E23" i="6"/>
  <c r="J93" i="6" s="1"/>
  <c r="J22" i="6"/>
  <c r="F120" i="6"/>
  <c r="E17" i="6"/>
  <c r="F119" i="6" s="1"/>
  <c r="J117" i="6"/>
  <c r="E7" i="6"/>
  <c r="E111" i="6"/>
  <c r="J39" i="5"/>
  <c r="J38" i="5"/>
  <c r="AY100" i="1"/>
  <c r="J37" i="5"/>
  <c r="AX100" i="1" s="1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F117" i="5"/>
  <c r="E115" i="5"/>
  <c r="F91" i="5"/>
  <c r="E89" i="5"/>
  <c r="J26" i="5"/>
  <c r="E26" i="5"/>
  <c r="J120" i="5" s="1"/>
  <c r="J25" i="5"/>
  <c r="J23" i="5"/>
  <c r="E23" i="5"/>
  <c r="J119" i="5" s="1"/>
  <c r="J22" i="5"/>
  <c r="F94" i="5"/>
  <c r="E17" i="5"/>
  <c r="F119" i="5" s="1"/>
  <c r="J117" i="5"/>
  <c r="E7" i="5"/>
  <c r="E85" i="5"/>
  <c r="J39" i="4"/>
  <c r="J38" i="4"/>
  <c r="AY98" i="1"/>
  <c r="J37" i="4"/>
  <c r="AX98" i="1"/>
  <c r="BI159" i="4"/>
  <c r="BH159" i="4"/>
  <c r="BG159" i="4"/>
  <c r="BE159" i="4"/>
  <c r="T159" i="4"/>
  <c r="T158" i="4"/>
  <c r="R159" i="4"/>
  <c r="R158" i="4" s="1"/>
  <c r="P159" i="4"/>
  <c r="P158" i="4"/>
  <c r="BI155" i="4"/>
  <c r="BH155" i="4"/>
  <c r="BG155" i="4"/>
  <c r="BE155" i="4"/>
  <c r="T155" i="4"/>
  <c r="T154" i="4"/>
  <c r="R155" i="4"/>
  <c r="R154" i="4"/>
  <c r="P155" i="4"/>
  <c r="P154" i="4" s="1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4" i="4"/>
  <c r="BH144" i="4"/>
  <c r="BG144" i="4"/>
  <c r="BE144" i="4"/>
  <c r="T144" i="4"/>
  <c r="T143" i="4" s="1"/>
  <c r="R144" i="4"/>
  <c r="R143" i="4"/>
  <c r="P144" i="4"/>
  <c r="P143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2" i="4"/>
  <c r="BH132" i="4"/>
  <c r="BG132" i="4"/>
  <c r="BE132" i="4"/>
  <c r="T132" i="4"/>
  <c r="R132" i="4"/>
  <c r="P132" i="4"/>
  <c r="F123" i="4"/>
  <c r="E121" i="4"/>
  <c r="F91" i="4"/>
  <c r="E89" i="4"/>
  <c r="J26" i="4"/>
  <c r="E26" i="4"/>
  <c r="J94" i="4" s="1"/>
  <c r="J25" i="4"/>
  <c r="J23" i="4"/>
  <c r="E23" i="4"/>
  <c r="J125" i="4" s="1"/>
  <c r="J22" i="4"/>
  <c r="F126" i="4"/>
  <c r="E17" i="4"/>
  <c r="F93" i="4" s="1"/>
  <c r="J123" i="4"/>
  <c r="E7" i="4"/>
  <c r="E117" i="4"/>
  <c r="J39" i="3"/>
  <c r="J38" i="3"/>
  <c r="AY97" i="1"/>
  <c r="J37" i="3"/>
  <c r="AX97" i="1" s="1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3" i="3"/>
  <c r="BH203" i="3"/>
  <c r="BG203" i="3"/>
  <c r="BE203" i="3"/>
  <c r="T203" i="3"/>
  <c r="R203" i="3"/>
  <c r="P203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79" i="3"/>
  <c r="BH179" i="3"/>
  <c r="BG179" i="3"/>
  <c r="BE179" i="3"/>
  <c r="T179" i="3"/>
  <c r="T178" i="3"/>
  <c r="R179" i="3"/>
  <c r="R178" i="3" s="1"/>
  <c r="P179" i="3"/>
  <c r="P178" i="3" s="1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T148" i="3"/>
  <c r="R149" i="3"/>
  <c r="R148" i="3" s="1"/>
  <c r="P149" i="3"/>
  <c r="P148" i="3" s="1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F131" i="3"/>
  <c r="E129" i="3"/>
  <c r="F91" i="3"/>
  <c r="E89" i="3"/>
  <c r="J26" i="3"/>
  <c r="E26" i="3"/>
  <c r="J134" i="3"/>
  <c r="J25" i="3"/>
  <c r="J23" i="3"/>
  <c r="E23" i="3"/>
  <c r="J93" i="3" s="1"/>
  <c r="J22" i="3"/>
  <c r="F134" i="3"/>
  <c r="E17" i="3"/>
  <c r="F133" i="3"/>
  <c r="J131" i="3"/>
  <c r="E7" i="3"/>
  <c r="E85" i="3"/>
  <c r="J37" i="2"/>
  <c r="J36" i="2"/>
  <c r="AY95" i="1"/>
  <c r="J35" i="2"/>
  <c r="AX95" i="1" s="1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F112" i="2"/>
  <c r="E110" i="2"/>
  <c r="F89" i="2"/>
  <c r="E87" i="2"/>
  <c r="J24" i="2"/>
  <c r="E24" i="2"/>
  <c r="J115" i="2"/>
  <c r="J23" i="2"/>
  <c r="J21" i="2"/>
  <c r="E21" i="2"/>
  <c r="J114" i="2" s="1"/>
  <c r="J20" i="2"/>
  <c r="F92" i="2"/>
  <c r="E15" i="2"/>
  <c r="F114" i="2"/>
  <c r="J89" i="2"/>
  <c r="E7" i="2"/>
  <c r="E108" i="2"/>
  <c r="AM90" i="1"/>
  <c r="AM89" i="1"/>
  <c r="L89" i="1"/>
  <c r="AM87" i="1"/>
  <c r="L87" i="1"/>
  <c r="L85" i="1"/>
  <c r="L84" i="1"/>
  <c r="J122" i="22"/>
  <c r="J139" i="21"/>
  <c r="J138" i="21"/>
  <c r="J128" i="21"/>
  <c r="BK127" i="21"/>
  <c r="J121" i="20"/>
  <c r="BK156" i="19"/>
  <c r="J155" i="19"/>
  <c r="J152" i="19"/>
  <c r="BK146" i="19"/>
  <c r="J143" i="19"/>
  <c r="J142" i="19"/>
  <c r="J139" i="19"/>
  <c r="BK138" i="19"/>
  <c r="J132" i="19"/>
  <c r="J135" i="18"/>
  <c r="J134" i="18"/>
  <c r="BK133" i="18"/>
  <c r="BK130" i="18"/>
  <c r="BK262" i="10"/>
  <c r="BK253" i="10"/>
  <c r="BK189" i="8"/>
  <c r="BK188" i="8"/>
  <c r="BK183" i="8"/>
  <c r="J181" i="8"/>
  <c r="J177" i="8"/>
  <c r="BK176" i="8"/>
  <c r="J172" i="8"/>
  <c r="J170" i="8"/>
  <c r="BK168" i="8"/>
  <c r="J166" i="8"/>
  <c r="BK164" i="8"/>
  <c r="J163" i="8"/>
  <c r="BK158" i="8"/>
  <c r="J152" i="8"/>
  <c r="BK150" i="8"/>
  <c r="BK146" i="8"/>
  <c r="BK144" i="8"/>
  <c r="J234" i="7"/>
  <c r="BK233" i="7"/>
  <c r="BK232" i="7"/>
  <c r="BK229" i="7"/>
  <c r="BK227" i="7"/>
  <c r="J225" i="7"/>
  <c r="BK222" i="7"/>
  <c r="BK216" i="7"/>
  <c r="BK214" i="7"/>
  <c r="J213" i="7"/>
  <c r="J212" i="7"/>
  <c r="BK211" i="7"/>
  <c r="J209" i="7"/>
  <c r="J206" i="7"/>
  <c r="J204" i="7"/>
  <c r="J202" i="7"/>
  <c r="BK201" i="7"/>
  <c r="J200" i="7"/>
  <c r="BK198" i="7"/>
  <c r="BK194" i="7"/>
  <c r="BK190" i="7"/>
  <c r="BK187" i="7"/>
  <c r="BK186" i="7"/>
  <c r="J183" i="7"/>
  <c r="BK182" i="7"/>
  <c r="BK180" i="7"/>
  <c r="J178" i="7"/>
  <c r="BK175" i="7"/>
  <c r="J174" i="7"/>
  <c r="J173" i="7"/>
  <c r="J169" i="7"/>
  <c r="BK168" i="7"/>
  <c r="BK165" i="7"/>
  <c r="J160" i="7"/>
  <c r="J159" i="7"/>
  <c r="BK157" i="7"/>
  <c r="BK152" i="7"/>
  <c r="BK147" i="7"/>
  <c r="BK145" i="7"/>
  <c r="J143" i="7"/>
  <c r="BK142" i="7"/>
  <c r="J141" i="7"/>
  <c r="BK136" i="7"/>
  <c r="J135" i="7"/>
  <c r="J225" i="6"/>
  <c r="J224" i="6"/>
  <c r="BK223" i="6"/>
  <c r="BK217" i="6"/>
  <c r="BK214" i="6"/>
  <c r="J210" i="6"/>
  <c r="BK206" i="6"/>
  <c r="BK202" i="6"/>
  <c r="J200" i="6"/>
  <c r="BK198" i="6"/>
  <c r="BK189" i="6"/>
  <c r="BK187" i="6"/>
  <c r="J184" i="6"/>
  <c r="BK182" i="6"/>
  <c r="J181" i="6"/>
  <c r="BK177" i="6"/>
  <c r="J176" i="6"/>
  <c r="J174" i="6"/>
  <c r="J172" i="6"/>
  <c r="BK171" i="6"/>
  <c r="BK170" i="6"/>
  <c r="BK168" i="6"/>
  <c r="BK164" i="6"/>
  <c r="J162" i="6"/>
  <c r="J161" i="6"/>
  <c r="BK158" i="6"/>
  <c r="J157" i="6"/>
  <c r="BK156" i="6"/>
  <c r="J154" i="6"/>
  <c r="J151" i="6"/>
  <c r="BK146" i="6"/>
  <c r="BK144" i="6"/>
  <c r="J141" i="6"/>
  <c r="BK140" i="6"/>
  <c r="J133" i="6"/>
  <c r="BK132" i="6"/>
  <c r="BK129" i="6"/>
  <c r="BK127" i="6"/>
  <c r="J226" i="5"/>
  <c r="J224" i="5"/>
  <c r="BK221" i="5"/>
  <c r="BK220" i="5"/>
  <c r="BK213" i="5"/>
  <c r="BK208" i="5"/>
  <c r="J207" i="5"/>
  <c r="BK203" i="5"/>
  <c r="BK200" i="5"/>
  <c r="BK199" i="5"/>
  <c r="BK196" i="5"/>
  <c r="BK193" i="5"/>
  <c r="BK186" i="5"/>
  <c r="BK176" i="5"/>
  <c r="J174" i="5"/>
  <c r="BK173" i="5"/>
  <c r="J171" i="5"/>
  <c r="BK167" i="5"/>
  <c r="BK165" i="5"/>
  <c r="BK163" i="5"/>
  <c r="J162" i="5"/>
  <c r="J161" i="5"/>
  <c r="J158" i="5"/>
  <c r="J154" i="5"/>
  <c r="BK153" i="5"/>
  <c r="BK147" i="5"/>
  <c r="BK142" i="5"/>
  <c r="J140" i="5"/>
  <c r="BK139" i="5"/>
  <c r="J137" i="5"/>
  <c r="BK136" i="5"/>
  <c r="J131" i="5"/>
  <c r="J155" i="4"/>
  <c r="BK153" i="4"/>
  <c r="BK149" i="4"/>
  <c r="BK137" i="4"/>
  <c r="J135" i="4"/>
  <c r="BK226" i="3"/>
  <c r="J215" i="3"/>
  <c r="BK212" i="3"/>
  <c r="J210" i="3"/>
  <c r="BK208" i="3"/>
  <c r="BK206" i="3"/>
  <c r="BK203" i="3"/>
  <c r="J203" i="3"/>
  <c r="BK200" i="3"/>
  <c r="J200" i="3"/>
  <c r="BK197" i="3"/>
  <c r="BK193" i="3"/>
  <c r="BK192" i="3"/>
  <c r="BK191" i="3"/>
  <c r="J190" i="3"/>
  <c r="BK188" i="3"/>
  <c r="J187" i="3"/>
  <c r="BK185" i="3"/>
  <c r="BK184" i="3"/>
  <c r="J183" i="3"/>
  <c r="BK182" i="3"/>
  <c r="J176" i="3"/>
  <c r="BK172" i="3"/>
  <c r="BK168" i="3"/>
  <c r="BK167" i="3"/>
  <c r="BK156" i="3"/>
  <c r="J155" i="3"/>
  <c r="J146" i="3"/>
  <c r="BK142" i="3"/>
  <c r="J141" i="3"/>
  <c r="J123" i="2"/>
  <c r="AS96" i="1"/>
  <c r="BK124" i="22"/>
  <c r="BK122" i="22"/>
  <c r="BK142" i="21"/>
  <c r="BK141" i="21"/>
  <c r="BK140" i="21"/>
  <c r="BK133" i="21"/>
  <c r="J131" i="21"/>
  <c r="J129" i="21"/>
  <c r="BK128" i="21"/>
  <c r="J127" i="21"/>
  <c r="J162" i="19"/>
  <c r="BK159" i="19"/>
  <c r="J157" i="19"/>
  <c r="J156" i="19"/>
  <c r="BK154" i="19"/>
  <c r="J150" i="19"/>
  <c r="BK144" i="19"/>
  <c r="J140" i="19"/>
  <c r="BK132" i="19"/>
  <c r="J129" i="19"/>
  <c r="BK150" i="18"/>
  <c r="BK149" i="18"/>
  <c r="J141" i="18"/>
  <c r="BK139" i="18"/>
  <c r="J137" i="18"/>
  <c r="BK132" i="18"/>
  <c r="BK131" i="18"/>
  <c r="BK145" i="15"/>
  <c r="BK136" i="15"/>
  <c r="BK135" i="15"/>
  <c r="BK169" i="14"/>
  <c r="BK167" i="14"/>
  <c r="BK165" i="14"/>
  <c r="BK162" i="14"/>
  <c r="J159" i="14"/>
  <c r="BK157" i="14"/>
  <c r="BK151" i="14"/>
  <c r="J145" i="14"/>
  <c r="BK144" i="14"/>
  <c r="BK142" i="14"/>
  <c r="BK138" i="14"/>
  <c r="BK136" i="14"/>
  <c r="J135" i="14"/>
  <c r="BK131" i="14"/>
  <c r="BK129" i="14"/>
  <c r="J156" i="13"/>
  <c r="BK153" i="13"/>
  <c r="BK145" i="13"/>
  <c r="BK141" i="13"/>
  <c r="BK140" i="13"/>
  <c r="BK139" i="13"/>
  <c r="BK135" i="13"/>
  <c r="J133" i="13"/>
  <c r="J131" i="13"/>
  <c r="J191" i="12"/>
  <c r="J186" i="12"/>
  <c r="BK181" i="12"/>
  <c r="J179" i="12"/>
  <c r="J178" i="12"/>
  <c r="BK174" i="12"/>
  <c r="BK172" i="12"/>
  <c r="BK167" i="12"/>
  <c r="J166" i="12"/>
  <c r="BK165" i="12"/>
  <c r="J164" i="12"/>
  <c r="J163" i="12"/>
  <c r="BK156" i="12"/>
  <c r="BK151" i="12"/>
  <c r="J148" i="12"/>
  <c r="BK145" i="12"/>
  <c r="BK143" i="12"/>
  <c r="J141" i="12"/>
  <c r="BK140" i="12"/>
  <c r="BK138" i="12"/>
  <c r="BK141" i="11"/>
  <c r="BK138" i="11"/>
  <c r="J132" i="11"/>
  <c r="J131" i="11"/>
  <c r="BK265" i="10"/>
  <c r="BK264" i="10"/>
  <c r="J260" i="10"/>
  <c r="J257" i="10"/>
  <c r="BK256" i="10"/>
  <c r="BK255" i="10"/>
  <c r="BK249" i="10"/>
  <c r="BK243" i="10"/>
  <c r="BK241" i="10"/>
  <c r="J239" i="10"/>
  <c r="BK237" i="10"/>
  <c r="J224" i="10"/>
  <c r="BK223" i="10"/>
  <c r="J222" i="10"/>
  <c r="BK220" i="10"/>
  <c r="BK216" i="10"/>
  <c r="BK214" i="10"/>
  <c r="BK212" i="10"/>
  <c r="J211" i="10"/>
  <c r="BK206" i="10"/>
  <c r="J205" i="10"/>
  <c r="BK202" i="10"/>
  <c r="BK292" i="8"/>
  <c r="BK291" i="8"/>
  <c r="J289" i="8"/>
  <c r="BK288" i="8"/>
  <c r="BK287" i="8"/>
  <c r="J285" i="8"/>
  <c r="J283" i="8"/>
  <c r="J282" i="8"/>
  <c r="BK274" i="8"/>
  <c r="J273" i="8"/>
  <c r="J270" i="8"/>
  <c r="J269" i="8"/>
  <c r="BK266" i="8"/>
  <c r="J265" i="8"/>
  <c r="BK264" i="8"/>
  <c r="J263" i="8"/>
  <c r="J261" i="8"/>
  <c r="J258" i="8"/>
  <c r="BK256" i="8"/>
  <c r="J252" i="8"/>
  <c r="J250" i="8"/>
  <c r="J249" i="8"/>
  <c r="BK247" i="8"/>
  <c r="J245" i="8"/>
  <c r="J244" i="8"/>
  <c r="BK243" i="8"/>
  <c r="J242" i="8"/>
  <c r="BK240" i="8"/>
  <c r="BK234" i="8"/>
  <c r="J232" i="8"/>
  <c r="BK230" i="8"/>
  <c r="BK229" i="8"/>
  <c r="BK228" i="8"/>
  <c r="J226" i="8"/>
  <c r="BK225" i="8"/>
  <c r="J224" i="8"/>
  <c r="BK223" i="8"/>
  <c r="J222" i="8"/>
  <c r="BK221" i="8"/>
  <c r="BK220" i="8"/>
  <c r="J217" i="8"/>
  <c r="J215" i="8"/>
  <c r="J214" i="8"/>
  <c r="J212" i="8"/>
  <c r="BK211" i="8"/>
  <c r="J209" i="8"/>
  <c r="J208" i="8"/>
  <c r="J203" i="8"/>
  <c r="BK200" i="8"/>
  <c r="J198" i="8"/>
  <c r="J197" i="8"/>
  <c r="J196" i="8"/>
  <c r="J195" i="8"/>
  <c r="J191" i="8"/>
  <c r="J188" i="8"/>
  <c r="J187" i="8"/>
  <c r="BK185" i="8"/>
  <c r="J178" i="8"/>
  <c r="BK177" i="8"/>
  <c r="J176" i="8"/>
  <c r="J174" i="8"/>
  <c r="BK172" i="8"/>
  <c r="BK171" i="8"/>
  <c r="BK167" i="8"/>
  <c r="J165" i="8"/>
  <c r="J160" i="8"/>
  <c r="BK159" i="8"/>
  <c r="J158" i="8"/>
  <c r="BK157" i="8"/>
  <c r="J155" i="8"/>
  <c r="J154" i="8"/>
  <c r="BK153" i="8"/>
  <c r="BK151" i="8"/>
  <c r="BK147" i="8"/>
  <c r="BK145" i="8"/>
  <c r="J229" i="7"/>
  <c r="J227" i="7"/>
  <c r="BK226" i="7"/>
  <c r="BK221" i="7"/>
  <c r="BK219" i="7"/>
  <c r="J216" i="7"/>
  <c r="BK213" i="7"/>
  <c r="J211" i="7"/>
  <c r="J210" i="7"/>
  <c r="BK206" i="7"/>
  <c r="BK205" i="7"/>
  <c r="BK196" i="7"/>
  <c r="J193" i="7"/>
  <c r="J190" i="7"/>
  <c r="J186" i="7"/>
  <c r="J184" i="7"/>
  <c r="J182" i="7"/>
  <c r="J181" i="7"/>
  <c r="J180" i="7"/>
  <c r="J179" i="7"/>
  <c r="BK178" i="7"/>
  <c r="BK177" i="7"/>
  <c r="BK171" i="7"/>
  <c r="J166" i="7"/>
  <c r="BK162" i="7"/>
  <c r="J154" i="7"/>
  <c r="BK150" i="7"/>
  <c r="J149" i="7"/>
  <c r="J142" i="7"/>
  <c r="BK140" i="7"/>
  <c r="BK135" i="7"/>
  <c r="J226" i="6"/>
  <c r="BK225" i="6"/>
  <c r="J220" i="6"/>
  <c r="J218" i="6"/>
  <c r="J216" i="6"/>
  <c r="BK215" i="6"/>
  <c r="BK210" i="6"/>
  <c r="J209" i="6"/>
  <c r="J208" i="6"/>
  <c r="BK207" i="6"/>
  <c r="J205" i="6"/>
  <c r="BK200" i="6"/>
  <c r="J199" i="6"/>
  <c r="BK195" i="6"/>
  <c r="BK193" i="6"/>
  <c r="J191" i="6"/>
  <c r="BK188" i="6"/>
  <c r="BK184" i="6"/>
  <c r="BK181" i="6"/>
  <c r="J170" i="6"/>
  <c r="J168" i="6"/>
  <c r="J166" i="6"/>
  <c r="J165" i="6"/>
  <c r="J163" i="6"/>
  <c r="BK154" i="6"/>
  <c r="BK151" i="6"/>
  <c r="BK148" i="6"/>
  <c r="J146" i="6"/>
  <c r="BK145" i="6"/>
  <c r="BK143" i="6"/>
  <c r="J140" i="6"/>
  <c r="BK139" i="6"/>
  <c r="J137" i="6"/>
  <c r="J136" i="6"/>
  <c r="J132" i="6"/>
  <c r="BK131" i="6"/>
  <c r="J128" i="6"/>
  <c r="J127" i="6"/>
  <c r="BK126" i="6"/>
  <c r="BK223" i="5"/>
  <c r="BK222" i="5"/>
  <c r="J221" i="5"/>
  <c r="J218" i="5"/>
  <c r="J217" i="5"/>
  <c r="BK216" i="5"/>
  <c r="BK215" i="5"/>
  <c r="J214" i="5"/>
  <c r="J212" i="5"/>
  <c r="BK211" i="5"/>
  <c r="BK210" i="5"/>
  <c r="J208" i="5"/>
  <c r="J205" i="5"/>
  <c r="BK204" i="5"/>
  <c r="BK201" i="5"/>
  <c r="J199" i="5"/>
  <c r="J198" i="5"/>
  <c r="J197" i="5"/>
  <c r="BK194" i="5"/>
  <c r="BK192" i="5"/>
  <c r="BK191" i="5"/>
  <c r="J189" i="5"/>
  <c r="BK188" i="5"/>
  <c r="J187" i="5"/>
  <c r="J184" i="5"/>
  <c r="BK181" i="5"/>
  <c r="BK180" i="5"/>
  <c r="J179" i="5"/>
  <c r="BK178" i="5"/>
  <c r="J177" i="5"/>
  <c r="BK172" i="5"/>
  <c r="BK170" i="5"/>
  <c r="J169" i="5"/>
  <c r="BK164" i="5"/>
  <c r="BK161" i="5"/>
  <c r="J160" i="5"/>
  <c r="BK158" i="5"/>
  <c r="J157" i="5"/>
  <c r="BK156" i="5"/>
  <c r="J155" i="5"/>
  <c r="J153" i="5"/>
  <c r="BK152" i="5"/>
  <c r="BK151" i="5"/>
  <c r="BK148" i="5"/>
  <c r="J147" i="5"/>
  <c r="J145" i="5"/>
  <c r="BK143" i="5"/>
  <c r="J138" i="5"/>
  <c r="J136" i="5"/>
  <c r="J135" i="5"/>
  <c r="J134" i="5"/>
  <c r="J133" i="5"/>
  <c r="BK132" i="5"/>
  <c r="BK131" i="5"/>
  <c r="J130" i="5"/>
  <c r="J129" i="5"/>
  <c r="J128" i="5"/>
  <c r="BK127" i="5"/>
  <c r="BK126" i="5"/>
  <c r="J159" i="4"/>
  <c r="BK155" i="4"/>
  <c r="J150" i="4"/>
  <c r="J147" i="4"/>
  <c r="J232" i="3"/>
  <c r="BK231" i="3"/>
  <c r="BK228" i="3"/>
  <c r="J218" i="3"/>
  <c r="BK217" i="3"/>
  <c r="J216" i="3"/>
  <c r="J206" i="3"/>
  <c r="BK195" i="3"/>
  <c r="J191" i="3"/>
  <c r="BK187" i="3"/>
  <c r="BK183" i="3"/>
  <c r="BK177" i="3"/>
  <c r="J175" i="3"/>
  <c r="J171" i="3"/>
  <c r="J170" i="3"/>
  <c r="BK169" i="3"/>
  <c r="J166" i="3"/>
  <c r="J163" i="3"/>
  <c r="BK162" i="3"/>
  <c r="BK161" i="3"/>
  <c r="J156" i="3"/>
  <c r="BK154" i="3"/>
  <c r="BK149" i="3"/>
  <c r="J147" i="3"/>
  <c r="BK143" i="3"/>
  <c r="BK141" i="3"/>
  <c r="BK121" i="2"/>
  <c r="AS99" i="1"/>
  <c r="J124" i="22"/>
  <c r="BK139" i="21"/>
  <c r="BK138" i="21"/>
  <c r="J135" i="21"/>
  <c r="BK131" i="21"/>
  <c r="BK129" i="21"/>
  <c r="J126" i="21"/>
  <c r="BK155" i="19"/>
  <c r="BK150" i="19"/>
  <c r="J146" i="19"/>
  <c r="J145" i="19"/>
  <c r="BK143" i="19"/>
  <c r="BK141" i="19"/>
  <c r="J138" i="19"/>
  <c r="BK133" i="19"/>
  <c r="BK153" i="18"/>
  <c r="J150" i="18"/>
  <c r="J146" i="18"/>
  <c r="J144" i="18"/>
  <c r="BK141" i="18"/>
  <c r="J131" i="18"/>
  <c r="J129" i="18"/>
  <c r="BK128" i="18"/>
  <c r="J128" i="18"/>
  <c r="BK159" i="17"/>
  <c r="J159" i="17"/>
  <c r="BK158" i="17"/>
  <c r="J158" i="17"/>
  <c r="BK157" i="17"/>
  <c r="J157" i="17"/>
  <c r="BK156" i="17"/>
  <c r="J156" i="17"/>
  <c r="BK155" i="17"/>
  <c r="J155" i="17"/>
  <c r="BK153" i="17"/>
  <c r="J153" i="17"/>
  <c r="BK152" i="17"/>
  <c r="J152" i="17"/>
  <c r="BK149" i="17"/>
  <c r="J149" i="17"/>
  <c r="BK147" i="17"/>
  <c r="J147" i="17"/>
  <c r="BK146" i="17"/>
  <c r="J146" i="17"/>
  <c r="BK145" i="17"/>
  <c r="J145" i="17"/>
  <c r="BK143" i="17"/>
  <c r="J143" i="17"/>
  <c r="BK142" i="17"/>
  <c r="J142" i="17"/>
  <c r="BK140" i="17"/>
  <c r="J140" i="17"/>
  <c r="BK139" i="17"/>
  <c r="J139" i="17"/>
  <c r="BK138" i="17"/>
  <c r="J138" i="17"/>
  <c r="BK136" i="17"/>
  <c r="J136" i="17"/>
  <c r="BK135" i="17"/>
  <c r="J135" i="17"/>
  <c r="BK134" i="17"/>
  <c r="J134" i="17"/>
  <c r="BK133" i="17"/>
  <c r="J133" i="17"/>
  <c r="BK132" i="17"/>
  <c r="J132" i="17"/>
  <c r="BK131" i="17"/>
  <c r="J131" i="17"/>
  <c r="BK130" i="17"/>
  <c r="J130" i="17"/>
  <c r="BK129" i="17"/>
  <c r="J129" i="17"/>
  <c r="BK128" i="17"/>
  <c r="J128" i="17"/>
  <c r="BK146" i="16"/>
  <c r="J146" i="16"/>
  <c r="BK144" i="16"/>
  <c r="J144" i="16"/>
  <c r="BK143" i="16"/>
  <c r="J143" i="16"/>
  <c r="BK142" i="16"/>
  <c r="J142" i="16"/>
  <c r="BK140" i="16"/>
  <c r="J140" i="16"/>
  <c r="BK139" i="16"/>
  <c r="J139" i="16"/>
  <c r="BK138" i="16"/>
  <c r="J138" i="16"/>
  <c r="BK136" i="16"/>
  <c r="J136" i="16"/>
  <c r="BK134" i="16"/>
  <c r="J134" i="16"/>
  <c r="BK133" i="16"/>
  <c r="J133" i="16"/>
  <c r="BK132" i="16"/>
  <c r="J132" i="16"/>
  <c r="BK131" i="16"/>
  <c r="J131" i="16"/>
  <c r="BK130" i="16"/>
  <c r="J130" i="16"/>
  <c r="BK129" i="16"/>
  <c r="J129" i="16"/>
  <c r="BK128" i="16"/>
  <c r="J128" i="16"/>
  <c r="BK127" i="16"/>
  <c r="J127" i="16"/>
  <c r="BK126" i="16"/>
  <c r="J126" i="16"/>
  <c r="BK125" i="16"/>
  <c r="J125" i="16"/>
  <c r="BK169" i="15"/>
  <c r="J167" i="15"/>
  <c r="BK165" i="15"/>
  <c r="BK164" i="15"/>
  <c r="J162" i="15"/>
  <c r="BK161" i="15"/>
  <c r="J160" i="15"/>
  <c r="BK159" i="15"/>
  <c r="J158" i="15"/>
  <c r="BK155" i="15"/>
  <c r="BK154" i="15"/>
  <c r="BK151" i="15"/>
  <c r="BK150" i="15"/>
  <c r="BK143" i="15"/>
  <c r="J140" i="15"/>
  <c r="J136" i="15"/>
  <c r="J165" i="14"/>
  <c r="J164" i="14"/>
  <c r="J163" i="14"/>
  <c r="J162" i="14"/>
  <c r="J160" i="14"/>
  <c r="J158" i="14"/>
  <c r="BK156" i="14"/>
  <c r="J154" i="14"/>
  <c r="J148" i="14"/>
  <c r="J147" i="14"/>
  <c r="J146" i="14"/>
  <c r="BK145" i="14"/>
  <c r="J142" i="14"/>
  <c r="J140" i="14"/>
  <c r="J134" i="14"/>
  <c r="BK154" i="13"/>
  <c r="J152" i="13"/>
  <c r="J151" i="13"/>
  <c r="J147" i="13"/>
  <c r="BK146" i="13"/>
  <c r="J139" i="13"/>
  <c r="J137" i="13"/>
  <c r="BK129" i="13"/>
  <c r="J199" i="12"/>
  <c r="J198" i="12"/>
  <c r="J195" i="12"/>
  <c r="BK193" i="12"/>
  <c r="BK190" i="12"/>
  <c r="BK178" i="12"/>
  <c r="BK166" i="12"/>
  <c r="J158" i="12"/>
  <c r="J155" i="12"/>
  <c r="J152" i="12"/>
  <c r="J151" i="12"/>
  <c r="BK149" i="12"/>
  <c r="BK146" i="12"/>
  <c r="J145" i="12"/>
  <c r="J144" i="12"/>
  <c r="BK142" i="12"/>
  <c r="J137" i="12"/>
  <c r="BK142" i="11"/>
  <c r="J138" i="11"/>
  <c r="BK128" i="11"/>
  <c r="BK267" i="10"/>
  <c r="J255" i="10"/>
  <c r="J252" i="10"/>
  <c r="J250" i="10"/>
  <c r="BK248" i="10"/>
  <c r="BK247" i="10"/>
  <c r="BK245" i="10"/>
  <c r="J244" i="10"/>
  <c r="BK242" i="10"/>
  <c r="J238" i="10"/>
  <c r="BK209" i="10"/>
  <c r="BK203" i="10"/>
  <c r="BK289" i="8"/>
  <c r="J286" i="8"/>
  <c r="BK282" i="8"/>
  <c r="BK281" i="8"/>
  <c r="J280" i="8"/>
  <c r="BK278" i="8"/>
  <c r="J277" i="8"/>
  <c r="BK275" i="8"/>
  <c r="J272" i="8"/>
  <c r="J271" i="8"/>
  <c r="BK270" i="8"/>
  <c r="BK267" i="8"/>
  <c r="BK265" i="8"/>
  <c r="J264" i="8"/>
  <c r="BK263" i="8"/>
  <c r="J262" i="8"/>
  <c r="BK260" i="8"/>
  <c r="J259" i="8"/>
  <c r="BK257" i="8"/>
  <c r="J255" i="8"/>
  <c r="BK254" i="8"/>
  <c r="BK253" i="8"/>
  <c r="BK252" i="8"/>
  <c r="BK250" i="8"/>
  <c r="BK248" i="8"/>
  <c r="J246" i="8"/>
  <c r="BK241" i="8"/>
  <c r="J239" i="8"/>
  <c r="J237" i="8"/>
  <c r="BK236" i="8"/>
  <c r="BK235" i="8"/>
  <c r="J234" i="8"/>
  <c r="BK232" i="8"/>
  <c r="J231" i="8"/>
  <c r="J230" i="8"/>
  <c r="J225" i="8"/>
  <c r="BK224" i="8"/>
  <c r="J223" i="8"/>
  <c r="BK222" i="8"/>
  <c r="J221" i="8"/>
  <c r="J220" i="8"/>
  <c r="J219" i="8"/>
  <c r="J216" i="8"/>
  <c r="BK214" i="8"/>
  <c r="BK212" i="8"/>
  <c r="BK210" i="8"/>
  <c r="BK208" i="8"/>
  <c r="BK207" i="8"/>
  <c r="BK206" i="8"/>
  <c r="BK203" i="8"/>
  <c r="J201" i="8"/>
  <c r="J200" i="8"/>
  <c r="BK199" i="8"/>
  <c r="BK196" i="8"/>
  <c r="BK193" i="8"/>
  <c r="J192" i="8"/>
  <c r="BK191" i="8"/>
  <c r="J190" i="8"/>
  <c r="BK187" i="8"/>
  <c r="J184" i="8"/>
  <c r="J182" i="8"/>
  <c r="BK174" i="8"/>
  <c r="J167" i="8"/>
  <c r="BK165" i="8"/>
  <c r="J161" i="8"/>
  <c r="BK152" i="8"/>
  <c r="J150" i="8"/>
  <c r="J149" i="8"/>
  <c r="BK148" i="8"/>
  <c r="J146" i="8"/>
  <c r="J144" i="8"/>
  <c r="J232" i="7"/>
  <c r="BK230" i="7"/>
  <c r="J226" i="7"/>
  <c r="J224" i="7"/>
  <c r="J223" i="7"/>
  <c r="J222" i="7"/>
  <c r="J214" i="7"/>
  <c r="BK212" i="7"/>
  <c r="J208" i="7"/>
  <c r="BK204" i="7"/>
  <c r="BK202" i="7"/>
  <c r="J199" i="7"/>
  <c r="J197" i="7"/>
  <c r="J196" i="7"/>
  <c r="BK195" i="7"/>
  <c r="BK192" i="7"/>
  <c r="BK179" i="7"/>
  <c r="J177" i="7"/>
  <c r="BK174" i="7"/>
  <c r="BK172" i="7"/>
  <c r="BK167" i="7"/>
  <c r="J165" i="7"/>
  <c r="J163" i="7"/>
  <c r="J158" i="7"/>
  <c r="J153" i="7"/>
  <c r="J148" i="7"/>
  <c r="J147" i="7"/>
  <c r="J146" i="7"/>
  <c r="BK144" i="7"/>
  <c r="BK141" i="7"/>
  <c r="J140" i="7"/>
  <c r="BK139" i="7"/>
  <c r="J136" i="7"/>
  <c r="BK134" i="7"/>
  <c r="BK133" i="7"/>
  <c r="BK227" i="6"/>
  <c r="BK224" i="6"/>
  <c r="J223" i="6"/>
  <c r="BK222" i="6"/>
  <c r="BK219" i="6"/>
  <c r="BK218" i="6"/>
  <c r="BK216" i="6"/>
  <c r="BK213" i="6"/>
  <c r="J212" i="6"/>
  <c r="BK211" i="6"/>
  <c r="BK209" i="6"/>
  <c r="J207" i="6"/>
  <c r="J204" i="6"/>
  <c r="J203" i="6"/>
  <c r="J202" i="6"/>
  <c r="BK199" i="6"/>
  <c r="BK197" i="6"/>
  <c r="J196" i="6"/>
  <c r="J193" i="6"/>
  <c r="BK190" i="6"/>
  <c r="BK186" i="6"/>
  <c r="BK183" i="6"/>
  <c r="BK180" i="6"/>
  <c r="BK176" i="6"/>
  <c r="J175" i="6"/>
  <c r="BK173" i="6"/>
  <c r="J167" i="6"/>
  <c r="BK165" i="6"/>
  <c r="BK163" i="6"/>
  <c r="J160" i="6"/>
  <c r="J155" i="6"/>
  <c r="BK153" i="6"/>
  <c r="J152" i="6"/>
  <c r="BK150" i="6"/>
  <c r="J149" i="6"/>
  <c r="J148" i="6"/>
  <c r="J144" i="6"/>
  <c r="J143" i="6"/>
  <c r="J142" i="6"/>
  <c r="BK138" i="6"/>
  <c r="J135" i="6"/>
  <c r="BK134" i="6"/>
  <c r="BK133" i="6"/>
  <c r="BK130" i="6"/>
  <c r="J204" i="5"/>
  <c r="BK202" i="5"/>
  <c r="BK198" i="5"/>
  <c r="BK197" i="5"/>
  <c r="BK195" i="5"/>
  <c r="J191" i="5"/>
  <c r="BK185" i="5"/>
  <c r="J183" i="5"/>
  <c r="J180" i="5"/>
  <c r="J178" i="5"/>
  <c r="BK177" i="5"/>
  <c r="J176" i="5"/>
  <c r="BK174" i="5"/>
  <c r="BK171" i="5"/>
  <c r="J166" i="5"/>
  <c r="J165" i="5"/>
  <c r="BK160" i="5"/>
  <c r="BK157" i="5"/>
  <c r="BK154" i="5"/>
  <c r="J149" i="5"/>
  <c r="BK146" i="5"/>
  <c r="J144" i="5"/>
  <c r="J143" i="5"/>
  <c r="BK141" i="5"/>
  <c r="BK140" i="5"/>
  <c r="BK137" i="5"/>
  <c r="BK130" i="5"/>
  <c r="BK150" i="4"/>
  <c r="J137" i="4"/>
  <c r="J132" i="4"/>
  <c r="BK236" i="3"/>
  <c r="J236" i="3"/>
  <c r="BK235" i="3"/>
  <c r="BK233" i="3"/>
  <c r="J231" i="3"/>
  <c r="J222" i="3"/>
  <c r="BK219" i="3"/>
  <c r="J217" i="3"/>
  <c r="BK209" i="3"/>
  <c r="BK205" i="3"/>
  <c r="J185" i="3"/>
  <c r="BK179" i="3"/>
  <c r="BK175" i="3"/>
  <c r="J173" i="3"/>
  <c r="J172" i="3"/>
  <c r="BK170" i="3"/>
  <c r="J169" i="3"/>
  <c r="BK166" i="3"/>
  <c r="BK164" i="3"/>
  <c r="J161" i="3"/>
  <c r="BK159" i="3"/>
  <c r="J154" i="3"/>
  <c r="J152" i="3"/>
  <c r="J151" i="3"/>
  <c r="BK147" i="3"/>
  <c r="J144" i="3"/>
  <c r="J143" i="3"/>
  <c r="BK140" i="3"/>
  <c r="BK123" i="2"/>
  <c r="J121" i="2"/>
  <c r="J142" i="21"/>
  <c r="J141" i="21"/>
  <c r="J140" i="21"/>
  <c r="BK135" i="21"/>
  <c r="J133" i="21"/>
  <c r="BK126" i="21"/>
  <c r="BK121" i="20"/>
  <c r="BK162" i="19"/>
  <c r="BK149" i="19"/>
  <c r="BK145" i="19"/>
  <c r="J141" i="19"/>
  <c r="BK140" i="19"/>
  <c r="BK137" i="19"/>
  <c r="BK134" i="19"/>
  <c r="J134" i="19"/>
  <c r="BK146" i="18"/>
  <c r="J143" i="18"/>
  <c r="BK142" i="18"/>
  <c r="BK140" i="18"/>
  <c r="J132" i="18"/>
  <c r="J170" i="15"/>
  <c r="J169" i="15"/>
  <c r="J166" i="15"/>
  <c r="BK162" i="15"/>
  <c r="J161" i="15"/>
  <c r="BK160" i="15"/>
  <c r="J159" i="15"/>
  <c r="BK158" i="15"/>
  <c r="J157" i="15"/>
  <c r="J154" i="15"/>
  <c r="J153" i="15"/>
  <c r="J151" i="15"/>
  <c r="BK148" i="15"/>
  <c r="BK147" i="15"/>
  <c r="BK144" i="15"/>
  <c r="J138" i="15"/>
  <c r="J169" i="14"/>
  <c r="J168" i="14"/>
  <c r="J167" i="14"/>
  <c r="BK159" i="14"/>
  <c r="J153" i="14"/>
  <c r="J151" i="14"/>
  <c r="J150" i="14"/>
  <c r="J149" i="14"/>
  <c r="BK147" i="14"/>
  <c r="J139" i="14"/>
  <c r="J138" i="14"/>
  <c r="J137" i="14"/>
  <c r="BK135" i="14"/>
  <c r="BK134" i="14"/>
  <c r="J130" i="14"/>
  <c r="J153" i="13"/>
  <c r="BK152" i="13"/>
  <c r="J150" i="13"/>
  <c r="BK147" i="13"/>
  <c r="J144" i="13"/>
  <c r="BK142" i="13"/>
  <c r="J140" i="13"/>
  <c r="BK138" i="13"/>
  <c r="J135" i="13"/>
  <c r="BK133" i="13"/>
  <c r="J132" i="13"/>
  <c r="BK130" i="13"/>
  <c r="J129" i="13"/>
  <c r="J202" i="12"/>
  <c r="J201" i="12"/>
  <c r="BK199" i="12"/>
  <c r="BK198" i="12"/>
  <c r="BK196" i="12"/>
  <c r="BK186" i="12"/>
  <c r="J183" i="12"/>
  <c r="J181" i="12"/>
  <c r="BK180" i="12"/>
  <c r="BK173" i="12"/>
  <c r="J167" i="12"/>
  <c r="J165" i="12"/>
  <c r="BK164" i="12"/>
  <c r="BK161" i="12"/>
  <c r="J156" i="12"/>
  <c r="BK154" i="12"/>
  <c r="J146" i="12"/>
  <c r="BK139" i="12"/>
  <c r="J138" i="12"/>
  <c r="J141" i="11"/>
  <c r="BK135" i="11"/>
  <c r="BK133" i="11"/>
  <c r="BK132" i="11"/>
  <c r="J130" i="11"/>
  <c r="BK257" i="10"/>
  <c r="J253" i="10"/>
  <c r="J251" i="10"/>
  <c r="J249" i="10"/>
  <c r="J246" i="10"/>
  <c r="J245" i="10"/>
  <c r="BK244" i="10"/>
  <c r="J242" i="10"/>
  <c r="J241" i="10"/>
  <c r="J240" i="10"/>
  <c r="BK239" i="10"/>
  <c r="J237" i="10"/>
  <c r="BK236" i="10"/>
  <c r="BK235" i="10"/>
  <c r="J235" i="10"/>
  <c r="BK234" i="10"/>
  <c r="J234" i="10"/>
  <c r="J233" i="10"/>
  <c r="J232" i="10"/>
  <c r="BK231" i="10"/>
  <c r="J230" i="10"/>
  <c r="J229" i="10"/>
  <c r="J228" i="10"/>
  <c r="J227" i="10"/>
  <c r="J226" i="10"/>
  <c r="J225" i="10"/>
  <c r="BK224" i="10"/>
  <c r="J223" i="10"/>
  <c r="J219" i="10"/>
  <c r="J218" i="10"/>
  <c r="J215" i="10"/>
  <c r="J214" i="10"/>
  <c r="J210" i="10"/>
  <c r="J207" i="10"/>
  <c r="J204" i="10"/>
  <c r="J203" i="10"/>
  <c r="BK201" i="10"/>
  <c r="J201" i="10"/>
  <c r="BK200" i="10"/>
  <c r="J200" i="10"/>
  <c r="BK199" i="10"/>
  <c r="J199" i="10"/>
  <c r="BK198" i="10"/>
  <c r="J198" i="10"/>
  <c r="BK197" i="10"/>
  <c r="J197" i="10"/>
  <c r="BK196" i="10"/>
  <c r="J196" i="10"/>
  <c r="BK195" i="10"/>
  <c r="J195" i="10"/>
  <c r="BK194" i="10"/>
  <c r="J194" i="10"/>
  <c r="BK193" i="10"/>
  <c r="J193" i="10"/>
  <c r="BK192" i="10"/>
  <c r="J192" i="10"/>
  <c r="BK191" i="10"/>
  <c r="J191" i="10"/>
  <c r="BK190" i="10"/>
  <c r="J190" i="10"/>
  <c r="BK189" i="10"/>
  <c r="J189" i="10"/>
  <c r="BK188" i="10"/>
  <c r="J188" i="10"/>
  <c r="BK187" i="10"/>
  <c r="J187" i="10"/>
  <c r="BK185" i="10"/>
  <c r="J185" i="10"/>
  <c r="BK184" i="10"/>
  <c r="J184" i="10"/>
  <c r="BK183" i="10"/>
  <c r="J183" i="10"/>
  <c r="BK182" i="10"/>
  <c r="J182" i="10"/>
  <c r="BK181" i="10"/>
  <c r="J181" i="10"/>
  <c r="BK180" i="10"/>
  <c r="J180" i="10"/>
  <c r="BK179" i="10"/>
  <c r="J179" i="10"/>
  <c r="BK178" i="10"/>
  <c r="J178" i="10"/>
  <c r="BK177" i="10"/>
  <c r="J177" i="10"/>
  <c r="BK176" i="10"/>
  <c r="J176" i="10"/>
  <c r="BK175" i="10"/>
  <c r="J175" i="10"/>
  <c r="BK174" i="10"/>
  <c r="J174" i="10"/>
  <c r="BK173" i="10"/>
  <c r="J173" i="10"/>
  <c r="BK172" i="10"/>
  <c r="J172" i="10"/>
  <c r="BK171" i="10"/>
  <c r="J171" i="10"/>
  <c r="BK169" i="10"/>
  <c r="J169" i="10"/>
  <c r="BK168" i="10"/>
  <c r="J168" i="10"/>
  <c r="BK167" i="10"/>
  <c r="J167" i="10"/>
  <c r="BK166" i="10"/>
  <c r="J166" i="10"/>
  <c r="BK165" i="10"/>
  <c r="J165" i="10"/>
  <c r="BK164" i="10"/>
  <c r="J164" i="10"/>
  <c r="BK163" i="10"/>
  <c r="J163" i="10"/>
  <c r="BK162" i="10"/>
  <c r="J162" i="10"/>
  <c r="BK161" i="10"/>
  <c r="J161" i="10"/>
  <c r="BK160" i="10"/>
  <c r="J160" i="10"/>
  <c r="BK157" i="10"/>
  <c r="J157" i="10"/>
  <c r="BK155" i="10"/>
  <c r="J155" i="10"/>
  <c r="BK154" i="10"/>
  <c r="J154" i="10"/>
  <c r="BK153" i="10"/>
  <c r="J153" i="10"/>
  <c r="BK152" i="10"/>
  <c r="J152" i="10"/>
  <c r="BK151" i="10"/>
  <c r="J151" i="10"/>
  <c r="BK150" i="10"/>
  <c r="J150" i="10"/>
  <c r="BK149" i="10"/>
  <c r="J149" i="10"/>
  <c r="BK147" i="10"/>
  <c r="J147" i="10"/>
  <c r="BK145" i="10"/>
  <c r="J145" i="10"/>
  <c r="BK143" i="10"/>
  <c r="J143" i="10"/>
  <c r="BK142" i="10"/>
  <c r="J142" i="10"/>
  <c r="BK141" i="10"/>
  <c r="J141" i="10"/>
  <c r="BK140" i="10"/>
  <c r="J140" i="10"/>
  <c r="BK139" i="10"/>
  <c r="J139" i="10"/>
  <c r="BK138" i="10"/>
  <c r="J138" i="10"/>
  <c r="BK167" i="9"/>
  <c r="J167" i="9"/>
  <c r="BK166" i="9"/>
  <c r="J166" i="9"/>
  <c r="BK165" i="9"/>
  <c r="J165" i="9"/>
  <c r="BK164" i="9"/>
  <c r="J164" i="9"/>
  <c r="BK163" i="9"/>
  <c r="J163" i="9"/>
  <c r="BK162" i="9"/>
  <c r="J162" i="9"/>
  <c r="BK161" i="9"/>
  <c r="J161" i="9"/>
  <c r="BK160" i="9"/>
  <c r="J160" i="9"/>
  <c r="BK159" i="9"/>
  <c r="J159" i="9"/>
  <c r="BK158" i="9"/>
  <c r="J158" i="9"/>
  <c r="BK157" i="9"/>
  <c r="J157" i="9"/>
  <c r="BK156" i="9"/>
  <c r="J156" i="9"/>
  <c r="BK155" i="9"/>
  <c r="J155" i="9"/>
  <c r="BK154" i="9"/>
  <c r="J154" i="9"/>
  <c r="BK153" i="9"/>
  <c r="J153" i="9"/>
  <c r="BK151" i="9"/>
  <c r="J151" i="9"/>
  <c r="BK150" i="9"/>
  <c r="J150" i="9"/>
  <c r="BK149" i="9"/>
  <c r="J149" i="9"/>
  <c r="BK148" i="9"/>
  <c r="J148" i="9"/>
  <c r="BK147" i="9"/>
  <c r="J147" i="9"/>
  <c r="BK146" i="9"/>
  <c r="J146" i="9"/>
  <c r="BK145" i="9"/>
  <c r="J145" i="9"/>
  <c r="BK144" i="9"/>
  <c r="J144" i="9"/>
  <c r="BK143" i="9"/>
  <c r="J143" i="9"/>
  <c r="BK142" i="9"/>
  <c r="J142" i="9"/>
  <c r="BK140" i="9"/>
  <c r="J140" i="9"/>
  <c r="BK139" i="9"/>
  <c r="J139" i="9"/>
  <c r="BK138" i="9"/>
  <c r="J138" i="9"/>
  <c r="BK137" i="9"/>
  <c r="J137" i="9"/>
  <c r="BK136" i="9"/>
  <c r="J136" i="9"/>
  <c r="BK135" i="9"/>
  <c r="J135" i="9"/>
  <c r="BK134" i="9"/>
  <c r="J134" i="9"/>
  <c r="BK133" i="9"/>
  <c r="J133" i="9"/>
  <c r="BK132" i="9"/>
  <c r="J132" i="9"/>
  <c r="BK131" i="9"/>
  <c r="J131" i="9"/>
  <c r="BK130" i="9"/>
  <c r="J130" i="9"/>
  <c r="BK129" i="9"/>
  <c r="J129" i="9"/>
  <c r="J292" i="8"/>
  <c r="J291" i="8"/>
  <c r="J288" i="8"/>
  <c r="J287" i="8"/>
  <c r="BK286" i="8"/>
  <c r="BK285" i="8"/>
  <c r="BK283" i="8"/>
  <c r="J281" i="8"/>
  <c r="BK280" i="8"/>
  <c r="J278" i="8"/>
  <c r="BK277" i="8"/>
  <c r="J275" i="8"/>
  <c r="J274" i="8"/>
  <c r="BK273" i="8"/>
  <c r="BK272" i="8"/>
  <c r="BK271" i="8"/>
  <c r="BK269" i="8"/>
  <c r="J267" i="8"/>
  <c r="J266" i="8"/>
  <c r="BK262" i="8"/>
  <c r="BK261" i="8"/>
  <c r="J260" i="8"/>
  <c r="BK259" i="8"/>
  <c r="BK258" i="8"/>
  <c r="J257" i="8"/>
  <c r="J256" i="8"/>
  <c r="BK255" i="8"/>
  <c r="J254" i="8"/>
  <c r="J253" i="8"/>
  <c r="BK249" i="8"/>
  <c r="J248" i="8"/>
  <c r="J247" i="8"/>
  <c r="BK246" i="8"/>
  <c r="BK245" i="8"/>
  <c r="BK244" i="8"/>
  <c r="J243" i="8"/>
  <c r="BK242" i="8"/>
  <c r="J241" i="8"/>
  <c r="J240" i="8"/>
  <c r="BK239" i="8"/>
  <c r="BK237" i="8"/>
  <c r="J236" i="8"/>
  <c r="J235" i="8"/>
  <c r="BK231" i="8"/>
  <c r="J229" i="8"/>
  <c r="J228" i="8"/>
  <c r="BK226" i="8"/>
  <c r="BK219" i="8"/>
  <c r="BK217" i="8"/>
  <c r="BK216" i="8"/>
  <c r="BK215" i="8"/>
  <c r="J211" i="8"/>
  <c r="J210" i="8"/>
  <c r="BK209" i="8"/>
  <c r="J207" i="8"/>
  <c r="J206" i="8"/>
  <c r="BK201" i="8"/>
  <c r="J199" i="8"/>
  <c r="BK198" i="8"/>
  <c r="BK197" i="8"/>
  <c r="BK195" i="8"/>
  <c r="J193" i="8"/>
  <c r="BK192" i="8"/>
  <c r="BK190" i="8"/>
  <c r="J189" i="8"/>
  <c r="J186" i="8"/>
  <c r="BK184" i="8"/>
  <c r="J183" i="8"/>
  <c r="BK181" i="8"/>
  <c r="J179" i="8"/>
  <c r="BK178" i="8"/>
  <c r="BK173" i="8"/>
  <c r="BK170" i="8"/>
  <c r="J169" i="8"/>
  <c r="BK163" i="8"/>
  <c r="BK160" i="8"/>
  <c r="BK155" i="8"/>
  <c r="J153" i="8"/>
  <c r="BK149" i="8"/>
  <c r="J147" i="8"/>
  <c r="BK225" i="7"/>
  <c r="BK224" i="7"/>
  <c r="BK223" i="7"/>
  <c r="J219" i="7"/>
  <c r="J207" i="7"/>
  <c r="J205" i="7"/>
  <c r="J203" i="7"/>
  <c r="J198" i="7"/>
  <c r="J195" i="7"/>
  <c r="J194" i="7"/>
  <c r="BK193" i="7"/>
  <c r="BK191" i="7"/>
  <c r="BK188" i="7"/>
  <c r="J185" i="7"/>
  <c r="BK184" i="7"/>
  <c r="BK181" i="7"/>
  <c r="J176" i="7"/>
  <c r="J175" i="7"/>
  <c r="BK173" i="7"/>
  <c r="BK170" i="7"/>
  <c r="BK169" i="7"/>
  <c r="J168" i="7"/>
  <c r="J167" i="7"/>
  <c r="J161" i="7"/>
  <c r="BK159" i="7"/>
  <c r="J155" i="7"/>
  <c r="BK154" i="7"/>
  <c r="J152" i="7"/>
  <c r="J150" i="7"/>
  <c r="BK149" i="7"/>
  <c r="BK148" i="7"/>
  <c r="BK146" i="7"/>
  <c r="J145" i="7"/>
  <c r="J144" i="7"/>
  <c r="BK143" i="7"/>
  <c r="J139" i="7"/>
  <c r="J134" i="7"/>
  <c r="J133" i="7"/>
  <c r="BK228" i="6"/>
  <c r="J227" i="6"/>
  <c r="J219" i="6"/>
  <c r="J217" i="6"/>
  <c r="J215" i="6"/>
  <c r="J214" i="6"/>
  <c r="J211" i="6"/>
  <c r="BK208" i="6"/>
  <c r="BK205" i="6"/>
  <c r="BK204" i="6"/>
  <c r="BK201" i="6"/>
  <c r="J197" i="6"/>
  <c r="J195" i="6"/>
  <c r="J194" i="6"/>
  <c r="BK192" i="6"/>
  <c r="BK191" i="6"/>
  <c r="J189" i="6"/>
  <c r="J187" i="6"/>
  <c r="J186" i="6"/>
  <c r="J185" i="6"/>
  <c r="J183" i="6"/>
  <c r="J179" i="6"/>
  <c r="BK178" i="6"/>
  <c r="J177" i="6"/>
  <c r="BK175" i="6"/>
  <c r="BK174" i="6"/>
  <c r="BK172" i="6"/>
  <c r="J171" i="6"/>
  <c r="J169" i="6"/>
  <c r="BK167" i="6"/>
  <c r="BK162" i="6"/>
  <c r="BK161" i="6"/>
  <c r="BK160" i="6"/>
  <c r="J159" i="6"/>
  <c r="BK155" i="6"/>
  <c r="BK152" i="6"/>
  <c r="J150" i="6"/>
  <c r="BK149" i="6"/>
  <c r="BK147" i="6"/>
  <c r="J145" i="6"/>
  <c r="BK141" i="6"/>
  <c r="J138" i="6"/>
  <c r="BK137" i="6"/>
  <c r="J126" i="6"/>
  <c r="BK225" i="5"/>
  <c r="BK224" i="5"/>
  <c r="J222" i="5"/>
  <c r="J220" i="5"/>
  <c r="BK218" i="5"/>
  <c r="J216" i="5"/>
  <c r="J215" i="5"/>
  <c r="J213" i="5"/>
  <c r="J211" i="5"/>
  <c r="J210" i="5"/>
  <c r="J209" i="5"/>
  <c r="BK207" i="5"/>
  <c r="BK206" i="5"/>
  <c r="BK205" i="5"/>
  <c r="J203" i="5"/>
  <c r="J201" i="5"/>
  <c r="J196" i="5"/>
  <c r="J195" i="5"/>
  <c r="J194" i="5"/>
  <c r="J193" i="5"/>
  <c r="BK190" i="5"/>
  <c r="J188" i="5"/>
  <c r="BK187" i="5"/>
  <c r="BK184" i="5"/>
  <c r="J182" i="5"/>
  <c r="BK179" i="5"/>
  <c r="J175" i="5"/>
  <c r="J168" i="5"/>
  <c r="BK166" i="5"/>
  <c r="J159" i="5"/>
  <c r="J156" i="5"/>
  <c r="J150" i="5"/>
  <c r="J146" i="5"/>
  <c r="BK144" i="5"/>
  <c r="J139" i="5"/>
  <c r="BK138" i="5"/>
  <c r="BK135" i="5"/>
  <c r="BK134" i="5"/>
  <c r="BK133" i="5"/>
  <c r="J132" i="5"/>
  <c r="BK129" i="5"/>
  <c r="J127" i="5"/>
  <c r="J126" i="5"/>
  <c r="J153" i="4"/>
  <c r="BK152" i="4"/>
  <c r="BK148" i="4"/>
  <c r="BK147" i="4"/>
  <c r="BK144" i="4"/>
  <c r="J144" i="4"/>
  <c r="BK140" i="4"/>
  <c r="BK135" i="4"/>
  <c r="J235" i="3"/>
  <c r="J233" i="3"/>
  <c r="BK229" i="3"/>
  <c r="J228" i="3"/>
  <c r="J226" i="3"/>
  <c r="J219" i="3"/>
  <c r="BK218" i="3"/>
  <c r="BK216" i="3"/>
  <c r="BK215" i="3"/>
  <c r="BK213" i="3"/>
  <c r="BK211" i="3"/>
  <c r="BK210" i="3"/>
  <c r="J208" i="3"/>
  <c r="J207" i="3"/>
  <c r="J205" i="3"/>
  <c r="J198" i="3"/>
  <c r="BK194" i="3"/>
  <c r="J193" i="3"/>
  <c r="J192" i="3"/>
  <c r="J188" i="3"/>
  <c r="BK186" i="3"/>
  <c r="J184" i="3"/>
  <c r="J177" i="3"/>
  <c r="BK174" i="3"/>
  <c r="J167" i="3"/>
  <c r="J160" i="3"/>
  <c r="BK155" i="3"/>
  <c r="BK152" i="3"/>
  <c r="BK145" i="3"/>
  <c r="J122" i="2"/>
  <c r="J159" i="19"/>
  <c r="J154" i="19"/>
  <c r="J153" i="19"/>
  <c r="BK152" i="19"/>
  <c r="J149" i="19"/>
  <c r="BK148" i="19"/>
  <c r="J144" i="19"/>
  <c r="BK142" i="19"/>
  <c r="BK139" i="19"/>
  <c r="J137" i="19"/>
  <c r="J133" i="19"/>
  <c r="BK131" i="19"/>
  <c r="BK129" i="19"/>
  <c r="J153" i="18"/>
  <c r="J149" i="18"/>
  <c r="J140" i="18"/>
  <c r="J139" i="18"/>
  <c r="BK137" i="18"/>
  <c r="BK135" i="18"/>
  <c r="BK134" i="18"/>
  <c r="J133" i="18"/>
  <c r="BK129" i="18"/>
  <c r="BK170" i="15"/>
  <c r="BK167" i="15"/>
  <c r="BK166" i="15"/>
  <c r="J165" i="15"/>
  <c r="J164" i="15"/>
  <c r="BK157" i="15"/>
  <c r="J155" i="15"/>
  <c r="BK153" i="15"/>
  <c r="J150" i="15"/>
  <c r="J143" i="15"/>
  <c r="BK140" i="15"/>
  <c r="BK138" i="15"/>
  <c r="J135" i="15"/>
  <c r="BK166" i="14"/>
  <c r="BK164" i="14"/>
  <c r="BK163" i="14"/>
  <c r="J161" i="14"/>
  <c r="BK160" i="14"/>
  <c r="BK158" i="14"/>
  <c r="J156" i="14"/>
  <c r="BK155" i="14"/>
  <c r="BK153" i="14"/>
  <c r="BK149" i="14"/>
  <c r="BK148" i="14"/>
  <c r="BK143" i="14"/>
  <c r="BK137" i="14"/>
  <c r="J133" i="14"/>
  <c r="BK132" i="14"/>
  <c r="J154" i="13"/>
  <c r="BK150" i="13"/>
  <c r="J143" i="13"/>
  <c r="J142" i="13"/>
  <c r="BK137" i="13"/>
  <c r="BK134" i="13"/>
  <c r="J130" i="13"/>
  <c r="J193" i="12"/>
  <c r="J190" i="12"/>
  <c r="BK189" i="12"/>
  <c r="BK183" i="12"/>
  <c r="J180" i="12"/>
  <c r="BK179" i="12"/>
  <c r="BK175" i="12"/>
  <c r="J174" i="12"/>
  <c r="J173" i="12"/>
  <c r="BK169" i="12"/>
  <c r="J154" i="12"/>
  <c r="BK152" i="12"/>
  <c r="BK150" i="12"/>
  <c r="BK148" i="12"/>
  <c r="J142" i="12"/>
  <c r="J139" i="12"/>
  <c r="BK137" i="12"/>
  <c r="BK135" i="12"/>
  <c r="J139" i="11"/>
  <c r="BK134" i="11"/>
  <c r="BK129" i="11"/>
  <c r="J267" i="10"/>
  <c r="J265" i="10"/>
  <c r="J262" i="10"/>
  <c r="J261" i="10"/>
  <c r="BK260" i="10"/>
  <c r="J256" i="10"/>
  <c r="BK254" i="10"/>
  <c r="BK251" i="10"/>
  <c r="BK250" i="10"/>
  <c r="J236" i="10"/>
  <c r="BK233" i="10"/>
  <c r="BK232" i="10"/>
  <c r="J231" i="10"/>
  <c r="BK230" i="10"/>
  <c r="BK229" i="10"/>
  <c r="BK228" i="10"/>
  <c r="BK227" i="10"/>
  <c r="BK226" i="10"/>
  <c r="BK225" i="10"/>
  <c r="BK222" i="10"/>
  <c r="J221" i="10"/>
  <c r="BK219" i="10"/>
  <c r="J216" i="10"/>
  <c r="BK215" i="10"/>
  <c r="J213" i="10"/>
  <c r="J212" i="10"/>
  <c r="BK211" i="10"/>
  <c r="BK210" i="10"/>
  <c r="J208" i="10"/>
  <c r="J206" i="10"/>
  <c r="BK205" i="10"/>
  <c r="BK204" i="10"/>
  <c r="BK186" i="8"/>
  <c r="J185" i="8"/>
  <c r="BK182" i="8"/>
  <c r="BK179" i="8"/>
  <c r="J173" i="8"/>
  <c r="J171" i="8"/>
  <c r="BK169" i="8"/>
  <c r="J168" i="8"/>
  <c r="BK166" i="8"/>
  <c r="J164" i="8"/>
  <c r="BK161" i="8"/>
  <c r="J159" i="8"/>
  <c r="J157" i="8"/>
  <c r="BK154" i="8"/>
  <c r="J151" i="8"/>
  <c r="J148" i="8"/>
  <c r="J145" i="8"/>
  <c r="BK234" i="7"/>
  <c r="J233" i="7"/>
  <c r="J230" i="7"/>
  <c r="J221" i="7"/>
  <c r="BK210" i="7"/>
  <c r="BK209" i="7"/>
  <c r="BK208" i="7"/>
  <c r="BK207" i="7"/>
  <c r="BK203" i="7"/>
  <c r="J201" i="7"/>
  <c r="BK200" i="7"/>
  <c r="BK199" i="7"/>
  <c r="BK197" i="7"/>
  <c r="J192" i="7"/>
  <c r="J191" i="7"/>
  <c r="J188" i="7"/>
  <c r="J187" i="7"/>
  <c r="BK185" i="7"/>
  <c r="BK183" i="7"/>
  <c r="BK176" i="7"/>
  <c r="J172" i="7"/>
  <c r="J171" i="7"/>
  <c r="J170" i="7"/>
  <c r="BK166" i="7"/>
  <c r="BK163" i="7"/>
  <c r="J162" i="7"/>
  <c r="BK161" i="7"/>
  <c r="BK160" i="7"/>
  <c r="BK158" i="7"/>
  <c r="J157" i="7"/>
  <c r="BK155" i="7"/>
  <c r="BK153" i="7"/>
  <c r="J228" i="6"/>
  <c r="BK226" i="6"/>
  <c r="J222" i="6"/>
  <c r="BK220" i="6"/>
  <c r="J213" i="6"/>
  <c r="BK212" i="6"/>
  <c r="J206" i="6"/>
  <c r="BK203" i="6"/>
  <c r="J201" i="6"/>
  <c r="J198" i="6"/>
  <c r="BK196" i="6"/>
  <c r="BK194" i="6"/>
  <c r="J192" i="6"/>
  <c r="J190" i="6"/>
  <c r="J188" i="6"/>
  <c r="BK185" i="6"/>
  <c r="J182" i="6"/>
  <c r="J180" i="6"/>
  <c r="BK179" i="6"/>
  <c r="J178" i="6"/>
  <c r="J173" i="6"/>
  <c r="BK169" i="6"/>
  <c r="BK166" i="6"/>
  <c r="J164" i="6"/>
  <c r="BK159" i="6"/>
  <c r="J158" i="6"/>
  <c r="BK157" i="6"/>
  <c r="J156" i="6"/>
  <c r="J153" i="6"/>
  <c r="J147" i="6"/>
  <c r="BK142" i="6"/>
  <c r="J139" i="6"/>
  <c r="BK136" i="6"/>
  <c r="BK135" i="6"/>
  <c r="J134" i="6"/>
  <c r="J131" i="6"/>
  <c r="J130" i="6"/>
  <c r="J129" i="6"/>
  <c r="BK128" i="6"/>
  <c r="BK226" i="5"/>
  <c r="J225" i="5"/>
  <c r="J223" i="5"/>
  <c r="BK217" i="5"/>
  <c r="BK214" i="5"/>
  <c r="BK212" i="5"/>
  <c r="BK209" i="5"/>
  <c r="J206" i="5"/>
  <c r="J202" i="5"/>
  <c r="J200" i="5"/>
  <c r="J192" i="5"/>
  <c r="J190" i="5"/>
  <c r="BK189" i="5"/>
  <c r="J186" i="5"/>
  <c r="J185" i="5"/>
  <c r="BK183" i="5"/>
  <c r="BK182" i="5"/>
  <c r="J181" i="5"/>
  <c r="BK175" i="5"/>
  <c r="J173" i="5"/>
  <c r="J172" i="5"/>
  <c r="J170" i="5"/>
  <c r="BK169" i="5"/>
  <c r="BK168" i="5"/>
  <c r="J167" i="5"/>
  <c r="J164" i="5"/>
  <c r="J163" i="5"/>
  <c r="BK162" i="5"/>
  <c r="BK159" i="5"/>
  <c r="BK155" i="5"/>
  <c r="J152" i="5"/>
  <c r="J151" i="5"/>
  <c r="BK150" i="5"/>
  <c r="BK149" i="5"/>
  <c r="J148" i="5"/>
  <c r="BK145" i="5"/>
  <c r="J142" i="5"/>
  <c r="J141" i="5"/>
  <c r="BK128" i="5"/>
  <c r="BK159" i="4"/>
  <c r="J152" i="4"/>
  <c r="J149" i="4"/>
  <c r="J148" i="4"/>
  <c r="J140" i="4"/>
  <c r="BK132" i="4"/>
  <c r="BK232" i="3"/>
  <c r="J229" i="3"/>
  <c r="BK222" i="3"/>
  <c r="J213" i="3"/>
  <c r="J212" i="3"/>
  <c r="J211" i="3"/>
  <c r="J209" i="3"/>
  <c r="BK207" i="3"/>
  <c r="BK198" i="3"/>
  <c r="J197" i="3"/>
  <c r="J195" i="3"/>
  <c r="J194" i="3"/>
  <c r="BK190" i="3"/>
  <c r="J186" i="3"/>
  <c r="J182" i="3"/>
  <c r="J179" i="3"/>
  <c r="BK176" i="3"/>
  <c r="J174" i="3"/>
  <c r="BK173" i="3"/>
  <c r="BK171" i="3"/>
  <c r="J168" i="3"/>
  <c r="J164" i="3"/>
  <c r="BK163" i="3"/>
  <c r="J162" i="3"/>
  <c r="BK160" i="3"/>
  <c r="J159" i="3"/>
  <c r="BK151" i="3"/>
  <c r="J149" i="3"/>
  <c r="BK146" i="3"/>
  <c r="J145" i="3"/>
  <c r="BK144" i="3"/>
  <c r="J142" i="3"/>
  <c r="J140" i="3"/>
  <c r="BK122" i="2"/>
  <c r="AS103" i="1"/>
  <c r="BK157" i="19"/>
  <c r="BK153" i="19"/>
  <c r="J148" i="19"/>
  <c r="J131" i="19"/>
  <c r="BK144" i="18"/>
  <c r="BK143" i="18"/>
  <c r="J142" i="18"/>
  <c r="J130" i="18"/>
  <c r="J148" i="15"/>
  <c r="J147" i="15"/>
  <c r="J145" i="15"/>
  <c r="J144" i="15"/>
  <c r="BK168" i="14"/>
  <c r="J166" i="14"/>
  <c r="BK161" i="14"/>
  <c r="J157" i="14"/>
  <c r="J155" i="14"/>
  <c r="BK154" i="14"/>
  <c r="BK150" i="14"/>
  <c r="BK146" i="14"/>
  <c r="J144" i="14"/>
  <c r="J143" i="14"/>
  <c r="BK140" i="14"/>
  <c r="BK139" i="14"/>
  <c r="J136" i="14"/>
  <c r="BK133" i="14"/>
  <c r="J132" i="14"/>
  <c r="J131" i="14"/>
  <c r="BK130" i="14"/>
  <c r="J129" i="14"/>
  <c r="BK156" i="13"/>
  <c r="BK151" i="13"/>
  <c r="J146" i="13"/>
  <c r="J145" i="13"/>
  <c r="BK144" i="13"/>
  <c r="BK143" i="13"/>
  <c r="J141" i="13"/>
  <c r="J138" i="13"/>
  <c r="J134" i="13"/>
  <c r="BK132" i="13"/>
  <c r="BK131" i="13"/>
  <c r="BK202" i="12"/>
  <c r="BK201" i="12"/>
  <c r="J196" i="12"/>
  <c r="BK195" i="12"/>
  <c r="BK191" i="12"/>
  <c r="J189" i="12"/>
  <c r="J175" i="12"/>
  <c r="J172" i="12"/>
  <c r="J169" i="12"/>
  <c r="BK163" i="12"/>
  <c r="J161" i="12"/>
  <c r="BK158" i="12"/>
  <c r="BK155" i="12"/>
  <c r="J150" i="12"/>
  <c r="J149" i="12"/>
  <c r="BK144" i="12"/>
  <c r="J143" i="12"/>
  <c r="BK141" i="12"/>
  <c r="J140" i="12"/>
  <c r="J135" i="12"/>
  <c r="J142" i="11"/>
  <c r="BK139" i="11"/>
  <c r="J135" i="11"/>
  <c r="J134" i="11"/>
  <c r="J133" i="11"/>
  <c r="BK131" i="11"/>
  <c r="BK130" i="11"/>
  <c r="J129" i="11"/>
  <c r="J128" i="11"/>
  <c r="J264" i="10"/>
  <c r="BK261" i="10"/>
  <c r="J254" i="10"/>
  <c r="BK252" i="10"/>
  <c r="J248" i="10"/>
  <c r="J247" i="10"/>
  <c r="BK246" i="10"/>
  <c r="J243" i="10"/>
  <c r="BK240" i="10"/>
  <c r="BK238" i="10"/>
  <c r="BK221" i="10"/>
  <c r="J220" i="10"/>
  <c r="BK218" i="10"/>
  <c r="BK213" i="10"/>
  <c r="J209" i="10"/>
  <c r="BK208" i="10"/>
  <c r="BK207" i="10"/>
  <c r="J202" i="10"/>
  <c r="F35" i="22"/>
  <c r="BB118" i="1" s="1"/>
  <c r="F35" i="20"/>
  <c r="BB116" i="1" s="1"/>
  <c r="F37" i="20"/>
  <c r="BD116" i="1"/>
  <c r="J33" i="20"/>
  <c r="AV116" i="1" s="1"/>
  <c r="F36" i="20"/>
  <c r="BC116" i="1" s="1"/>
  <c r="BK137" i="10" l="1"/>
  <c r="J137" i="10"/>
  <c r="J100" i="10"/>
  <c r="BK148" i="10"/>
  <c r="J148" i="10"/>
  <c r="J103" i="10"/>
  <c r="R159" i="10"/>
  <c r="P186" i="10"/>
  <c r="BK217" i="10"/>
  <c r="J217" i="10"/>
  <c r="J109" i="10"/>
  <c r="R259" i="10"/>
  <c r="P263" i="10"/>
  <c r="R127" i="11"/>
  <c r="R126" i="11"/>
  <c r="BK137" i="11"/>
  <c r="BK140" i="11"/>
  <c r="J140" i="11"/>
  <c r="J103" i="11" s="1"/>
  <c r="BK136" i="12"/>
  <c r="J136" i="12"/>
  <c r="J101" i="12"/>
  <c r="P147" i="12"/>
  <c r="BK162" i="12"/>
  <c r="J162" i="12" s="1"/>
  <c r="J106" i="12" s="1"/>
  <c r="R182" i="12"/>
  <c r="R159" i="12" s="1"/>
  <c r="BK197" i="12"/>
  <c r="J197" i="12"/>
  <c r="J109" i="12"/>
  <c r="BK200" i="12"/>
  <c r="J200" i="12"/>
  <c r="J110" i="12"/>
  <c r="BK128" i="13"/>
  <c r="BK127" i="13"/>
  <c r="J127" i="13"/>
  <c r="J99" i="13" s="1"/>
  <c r="P136" i="13"/>
  <c r="P149" i="13"/>
  <c r="P148" i="13"/>
  <c r="P128" i="14"/>
  <c r="T152" i="14"/>
  <c r="P127" i="18"/>
  <c r="P138" i="18"/>
  <c r="P126" i="18" s="1"/>
  <c r="T148" i="18"/>
  <c r="T147" i="18"/>
  <c r="T130" i="19"/>
  <c r="T127" i="19" s="1"/>
  <c r="T120" i="2"/>
  <c r="T119" i="2"/>
  <c r="T118" i="2"/>
  <c r="R139" i="3"/>
  <c r="P153" i="3"/>
  <c r="T153" i="3"/>
  <c r="T181" i="3"/>
  <c r="BK196" i="3"/>
  <c r="J196" i="3"/>
  <c r="J109" i="3"/>
  <c r="T196" i="3"/>
  <c r="R199" i="3"/>
  <c r="BK214" i="3"/>
  <c r="J214" i="3"/>
  <c r="J112" i="3"/>
  <c r="BK230" i="3"/>
  <c r="J230" i="3"/>
  <c r="J114" i="3" s="1"/>
  <c r="BK234" i="3"/>
  <c r="J234" i="3"/>
  <c r="J115" i="3"/>
  <c r="T131" i="4"/>
  <c r="P146" i="4"/>
  <c r="R151" i="4"/>
  <c r="BK125" i="5"/>
  <c r="BK124" i="5" s="1"/>
  <c r="J124" i="5" s="1"/>
  <c r="J99" i="5" s="1"/>
  <c r="BK219" i="5"/>
  <c r="J219" i="5" s="1"/>
  <c r="J101" i="5" s="1"/>
  <c r="T125" i="6"/>
  <c r="BK138" i="7"/>
  <c r="J138" i="7"/>
  <c r="J100" i="7"/>
  <c r="BK151" i="7"/>
  <c r="J151" i="7"/>
  <c r="J101" i="7" s="1"/>
  <c r="BK164" i="7"/>
  <c r="J164" i="7" s="1"/>
  <c r="J103" i="7" s="1"/>
  <c r="P189" i="7"/>
  <c r="R220" i="7"/>
  <c r="R217" i="7" s="1"/>
  <c r="BK231" i="7"/>
  <c r="J231" i="7" s="1"/>
  <c r="J110" i="7" s="1"/>
  <c r="T137" i="10"/>
  <c r="T148" i="10"/>
  <c r="P159" i="10"/>
  <c r="BK186" i="10"/>
  <c r="J186" i="10" s="1"/>
  <c r="J108" i="10" s="1"/>
  <c r="R217" i="10"/>
  <c r="R263" i="10"/>
  <c r="P127" i="11"/>
  <c r="P126" i="11"/>
  <c r="T140" i="11"/>
  <c r="T136" i="12"/>
  <c r="T133" i="12" s="1"/>
  <c r="BK182" i="12"/>
  <c r="J182" i="12" s="1"/>
  <c r="J107" i="12" s="1"/>
  <c r="BK194" i="12"/>
  <c r="J194" i="12"/>
  <c r="J108" i="12" s="1"/>
  <c r="P197" i="12"/>
  <c r="R200" i="12"/>
  <c r="BK136" i="13"/>
  <c r="J136" i="13" s="1"/>
  <c r="J101" i="13" s="1"/>
  <c r="T149" i="13"/>
  <c r="T148" i="13"/>
  <c r="R128" i="14"/>
  <c r="BK152" i="14"/>
  <c r="J152" i="14" s="1"/>
  <c r="J103" i="14" s="1"/>
  <c r="T134" i="15"/>
  <c r="T133" i="15"/>
  <c r="P142" i="15"/>
  <c r="BK146" i="15"/>
  <c r="J146" i="15" s="1"/>
  <c r="J105" i="15" s="1"/>
  <c r="T146" i="15"/>
  <c r="R149" i="15"/>
  <c r="P152" i="15"/>
  <c r="T152" i="15"/>
  <c r="T156" i="15"/>
  <c r="R163" i="15"/>
  <c r="T168" i="15"/>
  <c r="P130" i="19"/>
  <c r="P127" i="19" s="1"/>
  <c r="T136" i="19"/>
  <c r="BK151" i="19"/>
  <c r="J151" i="19"/>
  <c r="J103" i="19" s="1"/>
  <c r="R120" i="2"/>
  <c r="R119" i="2" s="1"/>
  <c r="R118" i="2" s="1"/>
  <c r="P139" i="3"/>
  <c r="P150" i="3"/>
  <c r="R153" i="3"/>
  <c r="R165" i="3"/>
  <c r="P181" i="3"/>
  <c r="P189" i="3"/>
  <c r="P196" i="3"/>
  <c r="BK204" i="3"/>
  <c r="J204" i="3" s="1"/>
  <c r="J111" i="3" s="1"/>
  <c r="T214" i="3"/>
  <c r="T227" i="3"/>
  <c r="R230" i="3"/>
  <c r="R234" i="3"/>
  <c r="BK136" i="4"/>
  <c r="J136" i="4"/>
  <c r="J101" i="4" s="1"/>
  <c r="T146" i="4"/>
  <c r="BK125" i="6"/>
  <c r="J125" i="6" s="1"/>
  <c r="J100" i="6" s="1"/>
  <c r="BK221" i="6"/>
  <c r="J221" i="6" s="1"/>
  <c r="J101" i="6" s="1"/>
  <c r="BK132" i="7"/>
  <c r="BK131" i="7" s="1"/>
  <c r="J131" i="7" s="1"/>
  <c r="J97" i="7" s="1"/>
  <c r="R138" i="7"/>
  <c r="BK156" i="7"/>
  <c r="J156" i="7"/>
  <c r="J102" i="7" s="1"/>
  <c r="P164" i="7"/>
  <c r="BK189" i="7"/>
  <c r="J189" i="7" s="1"/>
  <c r="J104" i="7" s="1"/>
  <c r="P220" i="7"/>
  <c r="P217" i="7" s="1"/>
  <c r="R228" i="7"/>
  <c r="P231" i="7"/>
  <c r="BK143" i="8"/>
  <c r="J143" i="8"/>
  <c r="J100" i="8"/>
  <c r="P143" i="8"/>
  <c r="BK156" i="8"/>
  <c r="J156" i="8"/>
  <c r="J101" i="8" s="1"/>
  <c r="R156" i="8"/>
  <c r="BK162" i="8"/>
  <c r="J162" i="8" s="1"/>
  <c r="J102" i="8" s="1"/>
  <c r="R162" i="8"/>
  <c r="BK175" i="8"/>
  <c r="J175" i="8"/>
  <c r="J103" i="8"/>
  <c r="BK180" i="8"/>
  <c r="J180" i="8" s="1"/>
  <c r="J104" i="8" s="1"/>
  <c r="P180" i="8"/>
  <c r="T180" i="8"/>
  <c r="P194" i="8"/>
  <c r="T194" i="8"/>
  <c r="BK205" i="8"/>
  <c r="J205" i="8"/>
  <c r="J108" i="8" s="1"/>
  <c r="R205" i="8"/>
  <c r="BK213" i="8"/>
  <c r="J213" i="8" s="1"/>
  <c r="J109" i="8" s="1"/>
  <c r="R213" i="8"/>
  <c r="BK218" i="8"/>
  <c r="J218" i="8"/>
  <c r="J110" i="8"/>
  <c r="R218" i="8"/>
  <c r="BK227" i="8"/>
  <c r="J227" i="8"/>
  <c r="J111" i="8" s="1"/>
  <c r="R227" i="8"/>
  <c r="BK233" i="8"/>
  <c r="J233" i="8" s="1"/>
  <c r="J112" i="8" s="1"/>
  <c r="P233" i="8"/>
  <c r="BK238" i="8"/>
  <c r="J238" i="8"/>
  <c r="J113" i="8"/>
  <c r="P238" i="8"/>
  <c r="T238" i="8"/>
  <c r="BK251" i="8"/>
  <c r="J251" i="8" s="1"/>
  <c r="J114" i="8" s="1"/>
  <c r="P251" i="8"/>
  <c r="R251" i="8"/>
  <c r="T251" i="8"/>
  <c r="BK268" i="8"/>
  <c r="J268" i="8" s="1"/>
  <c r="J115" i="8" s="1"/>
  <c r="P268" i="8"/>
  <c r="R268" i="8"/>
  <c r="T268" i="8"/>
  <c r="BK276" i="8"/>
  <c r="J276" i="8" s="1"/>
  <c r="J116" i="8" s="1"/>
  <c r="P276" i="8"/>
  <c r="R276" i="8"/>
  <c r="T276" i="8"/>
  <c r="BK279" i="8"/>
  <c r="J279" i="8" s="1"/>
  <c r="J117" i="8" s="1"/>
  <c r="P279" i="8"/>
  <c r="R279" i="8"/>
  <c r="T279" i="8"/>
  <c r="BK284" i="8"/>
  <c r="J284" i="8" s="1"/>
  <c r="J118" i="8" s="1"/>
  <c r="P284" i="8"/>
  <c r="R284" i="8"/>
  <c r="T284" i="8"/>
  <c r="BK290" i="8"/>
  <c r="J290" i="8" s="1"/>
  <c r="J119" i="8" s="1"/>
  <c r="P290" i="8"/>
  <c r="R290" i="8"/>
  <c r="T290" i="8"/>
  <c r="BK128" i="9"/>
  <c r="J128" i="9" s="1"/>
  <c r="J101" i="9" s="1"/>
  <c r="P128" i="9"/>
  <c r="R128" i="9"/>
  <c r="T128" i="9"/>
  <c r="BK141" i="9"/>
  <c r="J141" i="9" s="1"/>
  <c r="J102" i="9" s="1"/>
  <c r="P141" i="9"/>
  <c r="R141" i="9"/>
  <c r="T141" i="9"/>
  <c r="BK152" i="9"/>
  <c r="J152" i="9" s="1"/>
  <c r="J103" i="9" s="1"/>
  <c r="P152" i="9"/>
  <c r="R152" i="9"/>
  <c r="T152" i="9"/>
  <c r="R137" i="10"/>
  <c r="R136" i="10" s="1"/>
  <c r="R148" i="10"/>
  <c r="BK159" i="10"/>
  <c r="J159" i="10" s="1"/>
  <c r="J106" i="10" s="1"/>
  <c r="BK170" i="10"/>
  <c r="J170" i="10" s="1"/>
  <c r="J107" i="10" s="1"/>
  <c r="T170" i="10"/>
  <c r="T217" i="10"/>
  <c r="P259" i="10"/>
  <c r="P258" i="10"/>
  <c r="T263" i="10"/>
  <c r="BK127" i="11"/>
  <c r="J127" i="11"/>
  <c r="J100" i="11" s="1"/>
  <c r="R137" i="11"/>
  <c r="R140" i="11"/>
  <c r="P136" i="12"/>
  <c r="P133" i="12"/>
  <c r="R147" i="12"/>
  <c r="T162" i="12"/>
  <c r="P194" i="12"/>
  <c r="R197" i="12"/>
  <c r="T200" i="12"/>
  <c r="P128" i="13"/>
  <c r="P127" i="13" s="1"/>
  <c r="P126" i="13" s="1"/>
  <c r="AU109" i="1" s="1"/>
  <c r="R136" i="13"/>
  <c r="BK128" i="14"/>
  <c r="J128" i="14"/>
  <c r="J101" i="14" s="1"/>
  <c r="BK141" i="14"/>
  <c r="J141" i="14"/>
  <c r="J102" i="14" s="1"/>
  <c r="R141" i="14"/>
  <c r="T141" i="14"/>
  <c r="BK134" i="15"/>
  <c r="J134" i="15" s="1"/>
  <c r="J100" i="15" s="1"/>
  <c r="P134" i="15"/>
  <c r="P133" i="15"/>
  <c r="BK142" i="15"/>
  <c r="J142" i="15" s="1"/>
  <c r="J104" i="15" s="1"/>
  <c r="R142" i="15"/>
  <c r="P146" i="15"/>
  <c r="BK149" i="15"/>
  <c r="J149" i="15"/>
  <c r="J106" i="15" s="1"/>
  <c r="T149" i="15"/>
  <c r="BK156" i="15"/>
  <c r="J156" i="15" s="1"/>
  <c r="J108" i="15" s="1"/>
  <c r="R156" i="15"/>
  <c r="T163" i="15"/>
  <c r="P168" i="15"/>
  <c r="R127" i="18"/>
  <c r="R126" i="18" s="1"/>
  <c r="R138" i="18"/>
  <c r="BK136" i="19"/>
  <c r="J136" i="19" s="1"/>
  <c r="J101" i="19" s="1"/>
  <c r="P147" i="19"/>
  <c r="R151" i="19"/>
  <c r="T125" i="21"/>
  <c r="T124" i="21"/>
  <c r="T123" i="21" s="1"/>
  <c r="T137" i="21"/>
  <c r="T136" i="21"/>
  <c r="BK139" i="3"/>
  <c r="J139" i="3"/>
  <c r="J100" i="3"/>
  <c r="R150" i="3"/>
  <c r="T165" i="3"/>
  <c r="R181" i="3"/>
  <c r="T189" i="3"/>
  <c r="P199" i="3"/>
  <c r="R204" i="3"/>
  <c r="P214" i="3"/>
  <c r="P227" i="3"/>
  <c r="P230" i="3"/>
  <c r="P131" i="4"/>
  <c r="P136" i="4"/>
  <c r="BK146" i="4"/>
  <c r="J146" i="4" s="1"/>
  <c r="J104" i="4" s="1"/>
  <c r="P151" i="4"/>
  <c r="T125" i="5"/>
  <c r="P219" i="5"/>
  <c r="R125" i="6"/>
  <c r="T221" i="6"/>
  <c r="T132" i="7"/>
  <c r="T131" i="7"/>
  <c r="P151" i="7"/>
  <c r="P156" i="7"/>
  <c r="T156" i="7"/>
  <c r="T164" i="7"/>
  <c r="BK220" i="7"/>
  <c r="J220" i="7"/>
  <c r="J108" i="7" s="1"/>
  <c r="P228" i="7"/>
  <c r="R231" i="7"/>
  <c r="T143" i="8"/>
  <c r="R175" i="8"/>
  <c r="T159" i="10"/>
  <c r="R170" i="10"/>
  <c r="P217" i="10"/>
  <c r="BK259" i="10"/>
  <c r="BK263" i="10"/>
  <c r="J263" i="10" s="1"/>
  <c r="J112" i="10" s="1"/>
  <c r="T127" i="11"/>
  <c r="T126" i="11"/>
  <c r="P137" i="11"/>
  <c r="P140" i="11"/>
  <c r="BK147" i="12"/>
  <c r="J147" i="12"/>
  <c r="J102" i="12" s="1"/>
  <c r="P162" i="12"/>
  <c r="P159" i="12"/>
  <c r="P182" i="12"/>
  <c r="T194" i="12"/>
  <c r="P200" i="12"/>
  <c r="T136" i="13"/>
  <c r="R149" i="13"/>
  <c r="R148" i="13"/>
  <c r="P141" i="14"/>
  <c r="P152" i="14"/>
  <c r="R134" i="15"/>
  <c r="R133" i="15" s="1"/>
  <c r="T142" i="15"/>
  <c r="T141" i="15"/>
  <c r="R146" i="15"/>
  <c r="P149" i="15"/>
  <c r="BK152" i="15"/>
  <c r="J152" i="15" s="1"/>
  <c r="J107" i="15" s="1"/>
  <c r="R152" i="15"/>
  <c r="P156" i="15"/>
  <c r="BK163" i="15"/>
  <c r="J163" i="15"/>
  <c r="J109" i="15" s="1"/>
  <c r="P163" i="15"/>
  <c r="BK168" i="15"/>
  <c r="J168" i="15" s="1"/>
  <c r="J110" i="15" s="1"/>
  <c r="R168" i="15"/>
  <c r="BK124" i="16"/>
  <c r="J124" i="16"/>
  <c r="J98" i="16"/>
  <c r="P124" i="16"/>
  <c r="R124" i="16"/>
  <c r="T124" i="16"/>
  <c r="BK137" i="16"/>
  <c r="J137" i="16"/>
  <c r="J100" i="16"/>
  <c r="P137" i="16"/>
  <c r="R137" i="16"/>
  <c r="T137" i="16"/>
  <c r="BK141" i="16"/>
  <c r="J141" i="16"/>
  <c r="J101" i="16"/>
  <c r="P141" i="16"/>
  <c r="R141" i="16"/>
  <c r="T141" i="16"/>
  <c r="BK127" i="17"/>
  <c r="J127" i="17"/>
  <c r="J98" i="17"/>
  <c r="P127" i="17"/>
  <c r="R127" i="17"/>
  <c r="T127" i="17"/>
  <c r="BK137" i="17"/>
  <c r="J137" i="17"/>
  <c r="J99" i="17"/>
  <c r="P137" i="17"/>
  <c r="R137" i="17"/>
  <c r="T137" i="17"/>
  <c r="BK141" i="17"/>
  <c r="J141" i="17"/>
  <c r="J100" i="17"/>
  <c r="P141" i="17"/>
  <c r="R141" i="17"/>
  <c r="T141" i="17"/>
  <c r="BK144" i="17"/>
  <c r="J144" i="17"/>
  <c r="J101" i="17"/>
  <c r="P144" i="17"/>
  <c r="R144" i="17"/>
  <c r="T144" i="17"/>
  <c r="BK151" i="17"/>
  <c r="J151" i="17"/>
  <c r="J104" i="17"/>
  <c r="P151" i="17"/>
  <c r="R151" i="17"/>
  <c r="T151" i="17"/>
  <c r="BK154" i="17"/>
  <c r="J154" i="17"/>
  <c r="J105" i="17"/>
  <c r="P154" i="17"/>
  <c r="R154" i="17"/>
  <c r="T154" i="17"/>
  <c r="BK127" i="18"/>
  <c r="J127" i="18"/>
  <c r="J98" i="18"/>
  <c r="BK148" i="18"/>
  <c r="J148" i="18" s="1"/>
  <c r="J103" i="18" s="1"/>
  <c r="BK130" i="19"/>
  <c r="J130" i="19"/>
  <c r="J99" i="19"/>
  <c r="P136" i="19"/>
  <c r="R147" i="19"/>
  <c r="T151" i="19"/>
  <c r="P125" i="21"/>
  <c r="P124" i="21"/>
  <c r="BK137" i="21"/>
  <c r="BK136" i="21" s="1"/>
  <c r="J136" i="21" s="1"/>
  <c r="J102" i="21" s="1"/>
  <c r="P120" i="2"/>
  <c r="P119" i="2"/>
  <c r="P118" i="2"/>
  <c r="AU95" i="1" s="1"/>
  <c r="T139" i="3"/>
  <c r="T138" i="3"/>
  <c r="BK150" i="3"/>
  <c r="J150" i="3"/>
  <c r="J102" i="3"/>
  <c r="T150" i="3"/>
  <c r="BK165" i="3"/>
  <c r="J165" i="3"/>
  <c r="J104" i="3" s="1"/>
  <c r="BK189" i="3"/>
  <c r="J189" i="3"/>
  <c r="J108" i="3" s="1"/>
  <c r="BK199" i="3"/>
  <c r="J199" i="3"/>
  <c r="J110" i="3" s="1"/>
  <c r="P204" i="3"/>
  <c r="BK227" i="3"/>
  <c r="J227" i="3" s="1"/>
  <c r="J113" i="3" s="1"/>
  <c r="T230" i="3"/>
  <c r="T234" i="3"/>
  <c r="BK131" i="4"/>
  <c r="J131" i="4"/>
  <c r="J100" i="4" s="1"/>
  <c r="R136" i="4"/>
  <c r="BK151" i="4"/>
  <c r="J151" i="4" s="1"/>
  <c r="J105" i="4" s="1"/>
  <c r="R125" i="5"/>
  <c r="R124" i="5" s="1"/>
  <c r="R123" i="5" s="1"/>
  <c r="R219" i="5"/>
  <c r="P221" i="6"/>
  <c r="R132" i="7"/>
  <c r="R131" i="7"/>
  <c r="P138" i="7"/>
  <c r="P137" i="7" s="1"/>
  <c r="R151" i="7"/>
  <c r="R156" i="7"/>
  <c r="R189" i="7"/>
  <c r="BK228" i="7"/>
  <c r="J228" i="7" s="1"/>
  <c r="J109" i="7" s="1"/>
  <c r="T228" i="7"/>
  <c r="P137" i="10"/>
  <c r="P148" i="10"/>
  <c r="P170" i="10"/>
  <c r="R186" i="10"/>
  <c r="T186" i="10"/>
  <c r="T259" i="10"/>
  <c r="T258" i="10" s="1"/>
  <c r="T137" i="11"/>
  <c r="T136" i="11"/>
  <c r="R136" i="12"/>
  <c r="R133" i="12" s="1"/>
  <c r="T147" i="12"/>
  <c r="R162" i="12"/>
  <c r="T182" i="12"/>
  <c r="R194" i="12"/>
  <c r="T197" i="12"/>
  <c r="R128" i="13"/>
  <c r="R127" i="13"/>
  <c r="R126" i="13"/>
  <c r="T128" i="13"/>
  <c r="T127" i="13" s="1"/>
  <c r="T126" i="13" s="1"/>
  <c r="BK149" i="13"/>
  <c r="J149" i="13"/>
  <c r="J103" i="13"/>
  <c r="T128" i="14"/>
  <c r="T127" i="14" s="1"/>
  <c r="T126" i="14" s="1"/>
  <c r="T125" i="14" s="1"/>
  <c r="R152" i="14"/>
  <c r="T127" i="18"/>
  <c r="T126" i="18" s="1"/>
  <c r="T125" i="18" s="1"/>
  <c r="T138" i="18"/>
  <c r="R148" i="18"/>
  <c r="R147" i="18"/>
  <c r="R130" i="19"/>
  <c r="R127" i="19" s="1"/>
  <c r="R126" i="19" s="1"/>
  <c r="R136" i="19"/>
  <c r="R135" i="19"/>
  <c r="T147" i="19"/>
  <c r="R125" i="21"/>
  <c r="R124" i="21" s="1"/>
  <c r="R123" i="21" s="1"/>
  <c r="R137" i="21"/>
  <c r="R136" i="21"/>
  <c r="BK120" i="2"/>
  <c r="BK119" i="2"/>
  <c r="J119" i="2" s="1"/>
  <c r="J97" i="2" s="1"/>
  <c r="BK153" i="3"/>
  <c r="J153" i="3" s="1"/>
  <c r="J103" i="3" s="1"/>
  <c r="P165" i="3"/>
  <c r="BK181" i="3"/>
  <c r="J181" i="3" s="1"/>
  <c r="J107" i="3" s="1"/>
  <c r="R189" i="3"/>
  <c r="R196" i="3"/>
  <c r="T199" i="3"/>
  <c r="T204" i="3"/>
  <c r="R214" i="3"/>
  <c r="R227" i="3"/>
  <c r="P234" i="3"/>
  <c r="R131" i="4"/>
  <c r="R130" i="4"/>
  <c r="T136" i="4"/>
  <c r="R146" i="4"/>
  <c r="R145" i="4"/>
  <c r="T151" i="4"/>
  <c r="P125" i="5"/>
  <c r="P124" i="5"/>
  <c r="P123" i="5" s="1"/>
  <c r="AU100" i="1" s="1"/>
  <c r="T219" i="5"/>
  <c r="P125" i="6"/>
  <c r="P124" i="6"/>
  <c r="P123" i="6"/>
  <c r="AU101" i="1" s="1"/>
  <c r="R221" i="6"/>
  <c r="P132" i="7"/>
  <c r="P131" i="7"/>
  <c r="T138" i="7"/>
  <c r="T151" i="7"/>
  <c r="R164" i="7"/>
  <c r="T189" i="7"/>
  <c r="T220" i="7"/>
  <c r="T217" i="7"/>
  <c r="T231" i="7"/>
  <c r="R143" i="8"/>
  <c r="P156" i="8"/>
  <c r="T156" i="8"/>
  <c r="P162" i="8"/>
  <c r="T162" i="8"/>
  <c r="P175" i="8"/>
  <c r="T175" i="8"/>
  <c r="R180" i="8"/>
  <c r="BK194" i="8"/>
  <c r="J194" i="8"/>
  <c r="J105" i="8"/>
  <c r="R194" i="8"/>
  <c r="P205" i="8"/>
  <c r="T205" i="8"/>
  <c r="P213" i="8"/>
  <c r="T213" i="8"/>
  <c r="P218" i="8"/>
  <c r="T218" i="8"/>
  <c r="P227" i="8"/>
  <c r="T227" i="8"/>
  <c r="R233" i="8"/>
  <c r="T233" i="8"/>
  <c r="R238" i="8"/>
  <c r="BK138" i="18"/>
  <c r="J138" i="18"/>
  <c r="J100" i="18" s="1"/>
  <c r="P148" i="18"/>
  <c r="P147" i="18"/>
  <c r="BK147" i="19"/>
  <c r="J147" i="19"/>
  <c r="J102" i="19"/>
  <c r="P151" i="19"/>
  <c r="BK125" i="21"/>
  <c r="J125" i="21"/>
  <c r="J98" i="21"/>
  <c r="P137" i="21"/>
  <c r="P136" i="21"/>
  <c r="BF206" i="10"/>
  <c r="BF212" i="10"/>
  <c r="BF220" i="10"/>
  <c r="BF236" i="10"/>
  <c r="BF260" i="10"/>
  <c r="BF262" i="10"/>
  <c r="BK144" i="10"/>
  <c r="J144" i="10" s="1"/>
  <c r="J101" i="10" s="1"/>
  <c r="E113" i="11"/>
  <c r="J119" i="11"/>
  <c r="BF141" i="11"/>
  <c r="F93" i="12"/>
  <c r="J126" i="12"/>
  <c r="BF140" i="12"/>
  <c r="BF143" i="12"/>
  <c r="BF148" i="12"/>
  <c r="BF150" i="12"/>
  <c r="BF161" i="12"/>
  <c r="BF174" i="12"/>
  <c r="BF186" i="12"/>
  <c r="BF190" i="12"/>
  <c r="F94" i="13"/>
  <c r="BF154" i="13"/>
  <c r="E113" i="14"/>
  <c r="J119" i="14"/>
  <c r="BF132" i="14"/>
  <c r="BF137" i="14"/>
  <c r="BF138" i="14"/>
  <c r="BF142" i="14"/>
  <c r="BF149" i="14"/>
  <c r="BF154" i="14"/>
  <c r="BF158" i="14"/>
  <c r="BF160" i="14"/>
  <c r="BF167" i="14"/>
  <c r="BF168" i="14"/>
  <c r="E120" i="15"/>
  <c r="J128" i="15"/>
  <c r="BF144" i="15"/>
  <c r="BF148" i="15"/>
  <c r="BF139" i="19"/>
  <c r="BF148" i="19"/>
  <c r="BF162" i="19"/>
  <c r="BF138" i="21"/>
  <c r="F91" i="2"/>
  <c r="J112" i="2"/>
  <c r="F94" i="3"/>
  <c r="BF140" i="3"/>
  <c r="BF141" i="3"/>
  <c r="BF142" i="3"/>
  <c r="BF167" i="3"/>
  <c r="BF185" i="3"/>
  <c r="BF192" i="3"/>
  <c r="BF218" i="3"/>
  <c r="BF231" i="3"/>
  <c r="J91" i="4"/>
  <c r="J126" i="4"/>
  <c r="BF155" i="4"/>
  <c r="BF159" i="4"/>
  <c r="BK143" i="4"/>
  <c r="J143" i="4" s="1"/>
  <c r="J102" i="4" s="1"/>
  <c r="F93" i="5"/>
  <c r="E111" i="5"/>
  <c r="BF132" i="5"/>
  <c r="BF134" i="5"/>
  <c r="BF145" i="5"/>
  <c r="BF162" i="5"/>
  <c r="BF165" i="5"/>
  <c r="BF169" i="5"/>
  <c r="BF171" i="5"/>
  <c r="BF172" i="5"/>
  <c r="BF173" i="5"/>
  <c r="BF182" i="5"/>
  <c r="BF184" i="5"/>
  <c r="BF188" i="5"/>
  <c r="BF189" i="5"/>
  <c r="BF191" i="5"/>
  <c r="BF194" i="5"/>
  <c r="BF206" i="5"/>
  <c r="BF210" i="5"/>
  <c r="BF214" i="5"/>
  <c r="BF216" i="5"/>
  <c r="BF217" i="5"/>
  <c r="BF224" i="5"/>
  <c r="BF226" i="5"/>
  <c r="E85" i="6"/>
  <c r="F94" i="6"/>
  <c r="J119" i="6"/>
  <c r="J120" i="6"/>
  <c r="BF128" i="6"/>
  <c r="BF129" i="6"/>
  <c r="BF132" i="6"/>
  <c r="BF134" i="6"/>
  <c r="BF146" i="6"/>
  <c r="BF150" i="6"/>
  <c r="BF152" i="6"/>
  <c r="BF155" i="6"/>
  <c r="BF161" i="6"/>
  <c r="BF172" i="6"/>
  <c r="BF173" i="6"/>
  <c r="BF174" i="6"/>
  <c r="BF177" i="6"/>
  <c r="BF181" i="6"/>
  <c r="BF185" i="6"/>
  <c r="BF191" i="6"/>
  <c r="BF192" i="6"/>
  <c r="BF197" i="6"/>
  <c r="BF206" i="6"/>
  <c r="BF211" i="6"/>
  <c r="BF216" i="6"/>
  <c r="BF223" i="6"/>
  <c r="BF227" i="6"/>
  <c r="BF163" i="7"/>
  <c r="BF169" i="7"/>
  <c r="BF175" i="7"/>
  <c r="BF180" i="7"/>
  <c r="BF182" i="7"/>
  <c r="BF184" i="7"/>
  <c r="BF199" i="7"/>
  <c r="BF200" i="7"/>
  <c r="BF202" i="7"/>
  <c r="BF214" i="7"/>
  <c r="BF219" i="7"/>
  <c r="BK218" i="7"/>
  <c r="J218" i="7" s="1"/>
  <c r="J107" i="7" s="1"/>
  <c r="F93" i="8"/>
  <c r="J138" i="8"/>
  <c r="BF147" i="8"/>
  <c r="BF153" i="8"/>
  <c r="BF155" i="8"/>
  <c r="BF160" i="8"/>
  <c r="BF165" i="8"/>
  <c r="BF167" i="8"/>
  <c r="BF171" i="8"/>
  <c r="BF177" i="8"/>
  <c r="BF178" i="8"/>
  <c r="BF203" i="10"/>
  <c r="BF207" i="10"/>
  <c r="BF209" i="10"/>
  <c r="BF214" i="10"/>
  <c r="BF218" i="10"/>
  <c r="BF221" i="10"/>
  <c r="BF230" i="10"/>
  <c r="BF231" i="10"/>
  <c r="BF252" i="10"/>
  <c r="BF253" i="10"/>
  <c r="BF256" i="10"/>
  <c r="BF261" i="10"/>
  <c r="BF265" i="10"/>
  <c r="BF267" i="10"/>
  <c r="J93" i="11"/>
  <c r="F122" i="11"/>
  <c r="BF132" i="11"/>
  <c r="BF133" i="11"/>
  <c r="BF135" i="11"/>
  <c r="BF138" i="11"/>
  <c r="E85" i="12"/>
  <c r="J94" i="12"/>
  <c r="BF139" i="12"/>
  <c r="BF149" i="12"/>
  <c r="BF156" i="12"/>
  <c r="BF172" i="12"/>
  <c r="BF178" i="12"/>
  <c r="BF181" i="12"/>
  <c r="E85" i="13"/>
  <c r="F93" i="13"/>
  <c r="J120" i="13"/>
  <c r="J123" i="13"/>
  <c r="BF130" i="13"/>
  <c r="BF133" i="13"/>
  <c r="BF135" i="13"/>
  <c r="BF141" i="13"/>
  <c r="F93" i="14"/>
  <c r="J94" i="14"/>
  <c r="F122" i="14"/>
  <c r="BF136" i="14"/>
  <c r="BF157" i="14"/>
  <c r="BF159" i="14"/>
  <c r="BF162" i="14"/>
  <c r="BF165" i="14"/>
  <c r="J126" i="15"/>
  <c r="BF145" i="15"/>
  <c r="BF150" i="15"/>
  <c r="BF158" i="15"/>
  <c r="BF159" i="15"/>
  <c r="BF160" i="15"/>
  <c r="BF161" i="15"/>
  <c r="BF165" i="15"/>
  <c r="BF166" i="15"/>
  <c r="BF167" i="15"/>
  <c r="J89" i="16"/>
  <c r="F92" i="16"/>
  <c r="BF131" i="18"/>
  <c r="BF149" i="18"/>
  <c r="BF153" i="18"/>
  <c r="BK136" i="18"/>
  <c r="J136" i="18"/>
  <c r="J99" i="18" s="1"/>
  <c r="BK152" i="18"/>
  <c r="J152" i="18"/>
  <c r="J105" i="18" s="1"/>
  <c r="J92" i="19"/>
  <c r="J120" i="19"/>
  <c r="BF137" i="19"/>
  <c r="BF138" i="19"/>
  <c r="BF143" i="19"/>
  <c r="BF144" i="19"/>
  <c r="BF146" i="19"/>
  <c r="E85" i="2"/>
  <c r="J91" i="2"/>
  <c r="BF121" i="2"/>
  <c r="BF122" i="2"/>
  <c r="BF123" i="2"/>
  <c r="F93" i="3"/>
  <c r="E125" i="3"/>
  <c r="J133" i="3"/>
  <c r="BF144" i="3"/>
  <c r="BF149" i="3"/>
  <c r="BF166" i="3"/>
  <c r="BF173" i="3"/>
  <c r="BF177" i="3"/>
  <c r="BF183" i="3"/>
  <c r="BF184" i="3"/>
  <c r="BF190" i="3"/>
  <c r="BF194" i="3"/>
  <c r="BF197" i="3"/>
  <c r="BF203" i="3"/>
  <c r="BF206" i="3"/>
  <c r="BF208" i="3"/>
  <c r="BF209" i="3"/>
  <c r="BF210" i="3"/>
  <c r="BF213" i="3"/>
  <c r="BF222" i="3"/>
  <c r="BF232" i="3"/>
  <c r="BF236" i="3"/>
  <c r="BF132" i="4"/>
  <c r="BF153" i="4"/>
  <c r="BK158" i="4"/>
  <c r="J158" i="4"/>
  <c r="J107" i="4" s="1"/>
  <c r="J93" i="5"/>
  <c r="F120" i="5"/>
  <c r="BF126" i="5"/>
  <c r="BF128" i="5"/>
  <c r="BF137" i="5"/>
  <c r="BF141" i="5"/>
  <c r="BF143" i="5"/>
  <c r="BF147" i="5"/>
  <c r="BF154" i="5"/>
  <c r="BF155" i="5"/>
  <c r="BF174" i="5"/>
  <c r="BF176" i="5"/>
  <c r="BF186" i="5"/>
  <c r="BF202" i="5"/>
  <c r="BF204" i="5"/>
  <c r="BF209" i="5"/>
  <c r="BF213" i="5"/>
  <c r="BF133" i="6"/>
  <c r="BF144" i="6"/>
  <c r="BF160" i="6"/>
  <c r="BF168" i="6"/>
  <c r="BF170" i="6"/>
  <c r="BF176" i="6"/>
  <c r="BF184" i="6"/>
  <c r="BF186" i="6"/>
  <c r="BF190" i="6"/>
  <c r="BF193" i="6"/>
  <c r="BF202" i="6"/>
  <c r="BF203" i="6"/>
  <c r="BF210" i="6"/>
  <c r="BF212" i="6"/>
  <c r="J91" i="7"/>
  <c r="F127" i="7"/>
  <c r="BF149" i="7"/>
  <c r="BF153" i="7"/>
  <c r="BF154" i="7"/>
  <c r="BF155" i="7"/>
  <c r="BF160" i="7"/>
  <c r="BF161" i="7"/>
  <c r="BF166" i="7"/>
  <c r="BF168" i="7"/>
  <c r="BF174" i="7"/>
  <c r="BF176" i="7"/>
  <c r="BF177" i="7"/>
  <c r="BF186" i="7"/>
  <c r="BF187" i="7"/>
  <c r="BF190" i="7"/>
  <c r="BF201" i="7"/>
  <c r="BF206" i="7"/>
  <c r="BF208" i="7"/>
  <c r="BF222" i="7"/>
  <c r="BF227" i="7"/>
  <c r="E129" i="8"/>
  <c r="J135" i="8"/>
  <c r="BF148" i="8"/>
  <c r="BF154" i="8"/>
  <c r="BF159" i="8"/>
  <c r="BF168" i="8"/>
  <c r="BF170" i="8"/>
  <c r="BF172" i="8"/>
  <c r="BF174" i="8"/>
  <c r="BF182" i="8"/>
  <c r="BF185" i="8"/>
  <c r="BF192" i="8"/>
  <c r="BF195" i="8"/>
  <c r="BF199" i="8"/>
  <c r="BF200" i="8"/>
  <c r="BF207" i="8"/>
  <c r="BF208" i="8"/>
  <c r="BF210" i="8"/>
  <c r="BF211" i="8"/>
  <c r="BF217" i="8"/>
  <c r="BF219" i="8"/>
  <c r="BF220" i="8"/>
  <c r="BF222" i="8"/>
  <c r="BF223" i="8"/>
  <c r="BF224" i="8"/>
  <c r="BF226" i="8"/>
  <c r="BF229" i="8"/>
  <c r="BF231" i="8"/>
  <c r="BF232" i="8"/>
  <c r="BF237" i="8"/>
  <c r="BF257" i="8"/>
  <c r="BF262" i="8"/>
  <c r="BF263" i="8"/>
  <c r="BF267" i="8"/>
  <c r="BF269" i="8"/>
  <c r="BF270" i="8"/>
  <c r="BF281" i="8"/>
  <c r="BF283" i="8"/>
  <c r="BF289" i="8"/>
  <c r="E85" i="9"/>
  <c r="J91" i="9"/>
  <c r="F93" i="9"/>
  <c r="J93" i="9"/>
  <c r="F94" i="9"/>
  <c r="J94" i="9"/>
  <c r="BF129" i="9"/>
  <c r="BF130" i="9"/>
  <c r="BF131" i="9"/>
  <c r="BF132" i="9"/>
  <c r="BF133" i="9"/>
  <c r="BF134" i="9"/>
  <c r="BF135" i="9"/>
  <c r="BF136" i="9"/>
  <c r="BF137" i="9"/>
  <c r="BF138" i="9"/>
  <c r="BF139" i="9"/>
  <c r="BF140" i="9"/>
  <c r="BF142" i="9"/>
  <c r="BF143" i="9"/>
  <c r="BF144" i="9"/>
  <c r="BF145" i="9"/>
  <c r="BF146" i="9"/>
  <c r="BF147" i="9"/>
  <c r="BF148" i="9"/>
  <c r="BF149" i="9"/>
  <c r="BF150" i="9"/>
  <c r="BF151" i="9"/>
  <c r="BF153" i="9"/>
  <c r="BF154" i="9"/>
  <c r="BF155" i="9"/>
  <c r="BF156" i="9"/>
  <c r="BF157" i="9"/>
  <c r="BF158" i="9"/>
  <c r="BF159" i="9"/>
  <c r="BF160" i="9"/>
  <c r="BF161" i="9"/>
  <c r="BF162" i="9"/>
  <c r="BF163" i="9"/>
  <c r="BF164" i="9"/>
  <c r="BF165" i="9"/>
  <c r="BF166" i="9"/>
  <c r="BF167" i="9"/>
  <c r="E85" i="10"/>
  <c r="J91" i="10"/>
  <c r="F93" i="10"/>
  <c r="J93" i="10"/>
  <c r="F94" i="10"/>
  <c r="J94" i="10"/>
  <c r="BF138" i="10"/>
  <c r="BF139" i="10"/>
  <c r="BF140" i="10"/>
  <c r="BF141" i="10"/>
  <c r="BF142" i="10"/>
  <c r="BF143" i="10"/>
  <c r="BF145" i="10"/>
  <c r="BF147" i="10"/>
  <c r="BF149" i="10"/>
  <c r="BF150" i="10"/>
  <c r="BF151" i="10"/>
  <c r="BF152" i="10"/>
  <c r="BF153" i="10"/>
  <c r="BF154" i="10"/>
  <c r="BF155" i="10"/>
  <c r="BF157" i="10"/>
  <c r="BF160" i="10"/>
  <c r="BF161" i="10"/>
  <c r="BF162" i="10"/>
  <c r="BF163" i="10"/>
  <c r="BF164" i="10"/>
  <c r="BF165" i="10"/>
  <c r="BF166" i="10"/>
  <c r="BF167" i="10"/>
  <c r="BF168" i="10"/>
  <c r="BF169" i="10"/>
  <c r="BF171" i="10"/>
  <c r="BF172" i="10"/>
  <c r="BF173" i="10"/>
  <c r="BF174" i="10"/>
  <c r="BF175" i="10"/>
  <c r="BF176" i="10"/>
  <c r="BF177" i="10"/>
  <c r="BF178" i="10"/>
  <c r="BF179" i="10"/>
  <c r="BF180" i="10"/>
  <c r="BF181" i="10"/>
  <c r="BF182" i="10"/>
  <c r="BF183" i="10"/>
  <c r="BF184" i="10"/>
  <c r="BF185" i="10"/>
  <c r="BF187" i="10"/>
  <c r="BF188" i="10"/>
  <c r="BF189" i="10"/>
  <c r="BF190" i="10"/>
  <c r="BF191" i="10"/>
  <c r="BF192" i="10"/>
  <c r="BF193" i="10"/>
  <c r="BF194" i="10"/>
  <c r="BF195" i="10"/>
  <c r="BF196" i="10"/>
  <c r="BF197" i="10"/>
  <c r="BF198" i="10"/>
  <c r="BF199" i="10"/>
  <c r="BF200" i="10"/>
  <c r="BF201" i="10"/>
  <c r="BF202" i="10"/>
  <c r="BF213" i="10"/>
  <c r="BF223" i="10"/>
  <c r="BF224" i="10"/>
  <c r="BF225" i="10"/>
  <c r="BF226" i="10"/>
  <c r="BF227" i="10"/>
  <c r="BF228" i="10"/>
  <c r="BF229" i="10"/>
  <c r="BF232" i="10"/>
  <c r="BF233" i="10"/>
  <c r="BF234" i="10"/>
  <c r="BF235" i="10"/>
  <c r="BF239" i="10"/>
  <c r="BF241" i="10"/>
  <c r="BF242" i="10"/>
  <c r="BF243" i="10"/>
  <c r="BF244" i="10"/>
  <c r="BF245" i="10"/>
  <c r="BF249" i="10"/>
  <c r="BF250" i="10"/>
  <c r="BF254" i="10"/>
  <c r="F93" i="11"/>
  <c r="BF129" i="11"/>
  <c r="BF131" i="11"/>
  <c r="BF134" i="11"/>
  <c r="F129" i="12"/>
  <c r="BF138" i="12"/>
  <c r="BF144" i="12"/>
  <c r="BF152" i="12"/>
  <c r="BF154" i="12"/>
  <c r="BF163" i="12"/>
  <c r="BF167" i="12"/>
  <c r="BF179" i="12"/>
  <c r="BF183" i="12"/>
  <c r="BF193" i="12"/>
  <c r="BF195" i="12"/>
  <c r="BF196" i="12"/>
  <c r="BF198" i="12"/>
  <c r="BK160" i="12"/>
  <c r="BK159" i="12" s="1"/>
  <c r="J159" i="12" s="1"/>
  <c r="J104" i="12" s="1"/>
  <c r="J93" i="13"/>
  <c r="BF129" i="13"/>
  <c r="BF131" i="13"/>
  <c r="BF132" i="13"/>
  <c r="BF134" i="13"/>
  <c r="BF137" i="13"/>
  <c r="BF139" i="13"/>
  <c r="BF143" i="13"/>
  <c r="BF146" i="13"/>
  <c r="BF151" i="13"/>
  <c r="BF152" i="13"/>
  <c r="J121" i="14"/>
  <c r="BF129" i="14"/>
  <c r="BF134" i="14"/>
  <c r="BF146" i="14"/>
  <c r="BF148" i="14"/>
  <c r="BF150" i="14"/>
  <c r="BF151" i="14"/>
  <c r="BF163" i="14"/>
  <c r="BF166" i="14"/>
  <c r="BF169" i="14"/>
  <c r="J94" i="15"/>
  <c r="F128" i="15"/>
  <c r="BF136" i="15"/>
  <c r="BF153" i="15"/>
  <c r="BF154" i="15"/>
  <c r="BF157" i="15"/>
  <c r="BF162" i="15"/>
  <c r="BF164" i="15"/>
  <c r="BF169" i="15"/>
  <c r="BK139" i="15"/>
  <c r="J139" i="15" s="1"/>
  <c r="J102" i="15" s="1"/>
  <c r="J91" i="16"/>
  <c r="BF133" i="18"/>
  <c r="BF135" i="18"/>
  <c r="BF141" i="18"/>
  <c r="F91" i="19"/>
  <c r="E116" i="19"/>
  <c r="J122" i="19"/>
  <c r="BF129" i="19"/>
  <c r="BF142" i="19"/>
  <c r="BF156" i="19"/>
  <c r="BK128" i="19"/>
  <c r="J128" i="19"/>
  <c r="J98" i="19" s="1"/>
  <c r="J89" i="20"/>
  <c r="F115" i="20"/>
  <c r="E113" i="21"/>
  <c r="F119" i="21"/>
  <c r="F120" i="21"/>
  <c r="BF127" i="21"/>
  <c r="BF131" i="21"/>
  <c r="BF140" i="21"/>
  <c r="BF142" i="21"/>
  <c r="BK132" i="21"/>
  <c r="J132" i="21"/>
  <c r="J100" i="21" s="1"/>
  <c r="E85" i="22"/>
  <c r="J89" i="22"/>
  <c r="F92" i="22"/>
  <c r="J92" i="2"/>
  <c r="J91" i="3"/>
  <c r="J94" i="3"/>
  <c r="BF143" i="3"/>
  <c r="BF152" i="3"/>
  <c r="BF160" i="3"/>
  <c r="BF161" i="3"/>
  <c r="BF169" i="3"/>
  <c r="BF171" i="3"/>
  <c r="BF172" i="3"/>
  <c r="BF175" i="3"/>
  <c r="BF187" i="3"/>
  <c r="BF191" i="3"/>
  <c r="BF216" i="3"/>
  <c r="BF229" i="3"/>
  <c r="BF233" i="3"/>
  <c r="BF235" i="3"/>
  <c r="BK148" i="3"/>
  <c r="J148" i="3" s="1"/>
  <c r="J101" i="3" s="1"/>
  <c r="E85" i="4"/>
  <c r="F94" i="4"/>
  <c r="BF135" i="4"/>
  <c r="BF140" i="4"/>
  <c r="BF144" i="4"/>
  <c r="BF147" i="4"/>
  <c r="J91" i="5"/>
  <c r="BF129" i="5"/>
  <c r="BF139" i="5"/>
  <c r="BF149" i="5"/>
  <c r="BF153" i="5"/>
  <c r="BF156" i="5"/>
  <c r="BF161" i="5"/>
  <c r="BF179" i="5"/>
  <c r="BF183" i="5"/>
  <c r="BF187" i="5"/>
  <c r="BF192" i="5"/>
  <c r="BF196" i="5"/>
  <c r="BF198" i="5"/>
  <c r="BF199" i="5"/>
  <c r="BF200" i="5"/>
  <c r="BF201" i="5"/>
  <c r="F93" i="6"/>
  <c r="BF127" i="6"/>
  <c r="BF147" i="6"/>
  <c r="BF148" i="6"/>
  <c r="BF151" i="6"/>
  <c r="BF154" i="6"/>
  <c r="BF156" i="6"/>
  <c r="BF158" i="6"/>
  <c r="BF178" i="6"/>
  <c r="BF189" i="6"/>
  <c r="BF195" i="6"/>
  <c r="BF199" i="6"/>
  <c r="BF200" i="6"/>
  <c r="BF208" i="6"/>
  <c r="BF219" i="6"/>
  <c r="BF220" i="6"/>
  <c r="BF222" i="6"/>
  <c r="BF224" i="6"/>
  <c r="BF226" i="6"/>
  <c r="BF228" i="6"/>
  <c r="F91" i="7"/>
  <c r="E120" i="7"/>
  <c r="J127" i="7"/>
  <c r="BF133" i="7"/>
  <c r="BF139" i="7"/>
  <c r="BF145" i="7"/>
  <c r="BF146" i="7"/>
  <c r="BF150" i="7"/>
  <c r="BF152" i="7"/>
  <c r="BF157" i="7"/>
  <c r="BF162" i="7"/>
  <c r="BF171" i="7"/>
  <c r="BF173" i="7"/>
  <c r="BF178" i="7"/>
  <c r="BF183" i="7"/>
  <c r="BF196" i="7"/>
  <c r="BF198" i="7"/>
  <c r="BF203" i="7"/>
  <c r="BF207" i="7"/>
  <c r="BF211" i="7"/>
  <c r="BF213" i="7"/>
  <c r="BF221" i="7"/>
  <c r="BF223" i="7"/>
  <c r="BF229" i="7"/>
  <c r="BF230" i="7"/>
  <c r="BF232" i="7"/>
  <c r="BK215" i="7"/>
  <c r="J215" i="7" s="1"/>
  <c r="J105" i="7" s="1"/>
  <c r="F94" i="8"/>
  <c r="J137" i="8"/>
  <c r="BF145" i="8"/>
  <c r="BF151" i="8"/>
  <c r="BF161" i="8"/>
  <c r="BF164" i="8"/>
  <c r="BF181" i="8"/>
  <c r="BF183" i="8"/>
  <c r="BF188" i="8"/>
  <c r="BF189" i="8"/>
  <c r="BF193" i="8"/>
  <c r="BF197" i="8"/>
  <c r="BF201" i="8"/>
  <c r="BF203" i="8"/>
  <c r="BF206" i="8"/>
  <c r="BF212" i="8"/>
  <c r="BF214" i="8"/>
  <c r="BF216" i="8"/>
  <c r="BF225" i="8"/>
  <c r="BF228" i="8"/>
  <c r="BF236" i="8"/>
  <c r="BF239" i="8"/>
  <c r="BF240" i="8"/>
  <c r="BF241" i="8"/>
  <c r="BF243" i="8"/>
  <c r="BF244" i="8"/>
  <c r="BF245" i="8"/>
  <c r="BF248" i="8"/>
  <c r="BF250" i="8"/>
  <c r="BF253" i="8"/>
  <c r="BF255" i="8"/>
  <c r="BF256" i="8"/>
  <c r="BF259" i="8"/>
  <c r="BF260" i="8"/>
  <c r="BF264" i="8"/>
  <c r="BF273" i="8"/>
  <c r="BF275" i="8"/>
  <c r="BF282" i="8"/>
  <c r="BF285" i="8"/>
  <c r="BF286" i="8"/>
  <c r="BF287" i="8"/>
  <c r="BF288" i="8"/>
  <c r="BF211" i="10"/>
  <c r="BF216" i="10"/>
  <c r="BF237" i="10"/>
  <c r="BF240" i="10"/>
  <c r="BF246" i="10"/>
  <c r="BF255" i="10"/>
  <c r="BK146" i="10"/>
  <c r="J146" i="10" s="1"/>
  <c r="J102" i="10" s="1"/>
  <c r="J94" i="11"/>
  <c r="BF130" i="11"/>
  <c r="BF142" i="11"/>
  <c r="BF135" i="12"/>
  <c r="BF145" i="12"/>
  <c r="BF151" i="12"/>
  <c r="BF158" i="12"/>
  <c r="BF165" i="12"/>
  <c r="BF175" i="12"/>
  <c r="BF189" i="12"/>
  <c r="BF191" i="12"/>
  <c r="BF199" i="12"/>
  <c r="BF201" i="12"/>
  <c r="BF202" i="12"/>
  <c r="BK134" i="12"/>
  <c r="J134" i="12"/>
  <c r="J100" i="12" s="1"/>
  <c r="BK157" i="12"/>
  <c r="J157" i="12"/>
  <c r="J103" i="12" s="1"/>
  <c r="BF138" i="13"/>
  <c r="BF142" i="13"/>
  <c r="BF145" i="13"/>
  <c r="BF147" i="13"/>
  <c r="BF150" i="13"/>
  <c r="BF153" i="13"/>
  <c r="BF131" i="14"/>
  <c r="BF133" i="14"/>
  <c r="BF139" i="14"/>
  <c r="BF140" i="14"/>
  <c r="BF144" i="14"/>
  <c r="BF145" i="14"/>
  <c r="BF153" i="14"/>
  <c r="BF155" i="14"/>
  <c r="F94" i="15"/>
  <c r="BF135" i="15"/>
  <c r="BF140" i="15"/>
  <c r="BF151" i="15"/>
  <c r="BF155" i="15"/>
  <c r="BF170" i="15"/>
  <c r="BK137" i="15"/>
  <c r="J137" i="15" s="1"/>
  <c r="J101" i="15" s="1"/>
  <c r="E85" i="16"/>
  <c r="F91" i="16"/>
  <c r="J92" i="16"/>
  <c r="BF125" i="16"/>
  <c r="BF126" i="16"/>
  <c r="BF127" i="16"/>
  <c r="BF128" i="16"/>
  <c r="BF129" i="16"/>
  <c r="BF130" i="16"/>
  <c r="BF131" i="16"/>
  <c r="BF132" i="16"/>
  <c r="BF133" i="16"/>
  <c r="BF134" i="16"/>
  <c r="BF136" i="16"/>
  <c r="BF138" i="16"/>
  <c r="BF139" i="16"/>
  <c r="BF140" i="16"/>
  <c r="BF142" i="16"/>
  <c r="BF143" i="16"/>
  <c r="BF144" i="16"/>
  <c r="BF146" i="16"/>
  <c r="BK135" i="16"/>
  <c r="J135" i="16" s="1"/>
  <c r="J99" i="16" s="1"/>
  <c r="BK145" i="16"/>
  <c r="J145" i="16" s="1"/>
  <c r="J102" i="16" s="1"/>
  <c r="E85" i="17"/>
  <c r="J89" i="17"/>
  <c r="F91" i="17"/>
  <c r="J91" i="17"/>
  <c r="F92" i="17"/>
  <c r="J92" i="17"/>
  <c r="BF128" i="17"/>
  <c r="BF129" i="17"/>
  <c r="BF130" i="17"/>
  <c r="BF131" i="17"/>
  <c r="BF132" i="17"/>
  <c r="BF133" i="17"/>
  <c r="BF134" i="17"/>
  <c r="BF135" i="17"/>
  <c r="BF136" i="17"/>
  <c r="BF138" i="17"/>
  <c r="BF139" i="17"/>
  <c r="BF140" i="17"/>
  <c r="BF142" i="17"/>
  <c r="BF143" i="17"/>
  <c r="BF145" i="17"/>
  <c r="BF146" i="17"/>
  <c r="BF147" i="17"/>
  <c r="BF149" i="17"/>
  <c r="BF152" i="17"/>
  <c r="BF153" i="17"/>
  <c r="BF155" i="17"/>
  <c r="BF156" i="17"/>
  <c r="BF157" i="17"/>
  <c r="BF158" i="17"/>
  <c r="BF159" i="17"/>
  <c r="BK148" i="17"/>
  <c r="J148" i="17"/>
  <c r="J102" i="17" s="1"/>
  <c r="E85" i="18"/>
  <c r="J89" i="18"/>
  <c r="F91" i="18"/>
  <c r="J91" i="18"/>
  <c r="F92" i="18"/>
  <c r="J92" i="18"/>
  <c r="BF128" i="18"/>
  <c r="BF142" i="18"/>
  <c r="BF150" i="18"/>
  <c r="BF132" i="19"/>
  <c r="BF134" i="19"/>
  <c r="BF145" i="19"/>
  <c r="E85" i="20"/>
  <c r="J91" i="20"/>
  <c r="J89" i="21"/>
  <c r="J92" i="21"/>
  <c r="BK134" i="21"/>
  <c r="J134" i="21" s="1"/>
  <c r="J101" i="21" s="1"/>
  <c r="J91" i="22"/>
  <c r="J116" i="22"/>
  <c r="BF122" i="22"/>
  <c r="F115" i="2"/>
  <c r="BF146" i="3"/>
  <c r="BF151" i="3"/>
  <c r="BF155" i="3"/>
  <c r="BF156" i="3"/>
  <c r="BF159" i="3"/>
  <c r="BF162" i="3"/>
  <c r="BF163" i="3"/>
  <c r="BF170" i="3"/>
  <c r="BF174" i="3"/>
  <c r="BF176" i="3"/>
  <c r="BF179" i="3"/>
  <c r="BF182" i="3"/>
  <c r="BF186" i="3"/>
  <c r="BF188" i="3"/>
  <c r="BF205" i="3"/>
  <c r="BF211" i="3"/>
  <c r="BF212" i="3"/>
  <c r="BF217" i="3"/>
  <c r="BF226" i="3"/>
  <c r="BK178" i="3"/>
  <c r="J178" i="3"/>
  <c r="J105" i="3" s="1"/>
  <c r="J93" i="4"/>
  <c r="F125" i="4"/>
  <c r="BF137" i="4"/>
  <c r="BF148" i="4"/>
  <c r="BF149" i="4"/>
  <c r="BF150" i="4"/>
  <c r="BK154" i="4"/>
  <c r="J154" i="4"/>
  <c r="J106" i="4" s="1"/>
  <c r="J94" i="5"/>
  <c r="BF133" i="5"/>
  <c r="BF136" i="5"/>
  <c r="BF138" i="5"/>
  <c r="BF140" i="5"/>
  <c r="BF142" i="5"/>
  <c r="BF144" i="5"/>
  <c r="BF146" i="5"/>
  <c r="BF148" i="5"/>
  <c r="BF150" i="5"/>
  <c r="BF157" i="5"/>
  <c r="BF159" i="5"/>
  <c r="BF163" i="5"/>
  <c r="BF167" i="5"/>
  <c r="BF175" i="5"/>
  <c r="BF177" i="5"/>
  <c r="BF180" i="5"/>
  <c r="BF193" i="5"/>
  <c r="BF195" i="5"/>
  <c r="BF197" i="5"/>
  <c r="BF203" i="5"/>
  <c r="BF205" i="5"/>
  <c r="BF207" i="5"/>
  <c r="BF212" i="5"/>
  <c r="BF218" i="5"/>
  <c r="BF220" i="5"/>
  <c r="J91" i="6"/>
  <c r="BF126" i="6"/>
  <c r="BF135" i="6"/>
  <c r="BF137" i="6"/>
  <c r="BF138" i="6"/>
  <c r="BF141" i="6"/>
  <c r="BF157" i="6"/>
  <c r="BF162" i="6"/>
  <c r="BF164" i="6"/>
  <c r="BF166" i="6"/>
  <c r="BF167" i="6"/>
  <c r="BF169" i="6"/>
  <c r="BF175" i="6"/>
  <c r="BF180" i="6"/>
  <c r="BF182" i="6"/>
  <c r="BF183" i="6"/>
  <c r="BF187" i="6"/>
  <c r="BF194" i="6"/>
  <c r="BF196" i="6"/>
  <c r="BF198" i="6"/>
  <c r="BF201" i="6"/>
  <c r="BF204" i="6"/>
  <c r="BF207" i="6"/>
  <c r="BF214" i="6"/>
  <c r="BF215" i="6"/>
  <c r="BF217" i="6"/>
  <c r="BF218" i="6"/>
  <c r="BF225" i="6"/>
  <c r="J89" i="7"/>
  <c r="BF134" i="7"/>
  <c r="BF135" i="7"/>
  <c r="BF140" i="7"/>
  <c r="BF141" i="7"/>
  <c r="BF143" i="7"/>
  <c r="BF144" i="7"/>
  <c r="BF148" i="7"/>
  <c r="BF165" i="7"/>
  <c r="BF179" i="7"/>
  <c r="BF181" i="7"/>
  <c r="BF185" i="7"/>
  <c r="BF192" i="7"/>
  <c r="BF194" i="7"/>
  <c r="BF195" i="7"/>
  <c r="BF204" i="7"/>
  <c r="BF205" i="7"/>
  <c r="BF209" i="7"/>
  <c r="BF212" i="7"/>
  <c r="BF216" i="7"/>
  <c r="BF144" i="8"/>
  <c r="BF146" i="8"/>
  <c r="BF150" i="8"/>
  <c r="BF152" i="8"/>
  <c r="BF158" i="8"/>
  <c r="BF163" i="8"/>
  <c r="BF166" i="8"/>
  <c r="BF173" i="8"/>
  <c r="BF176" i="8"/>
  <c r="BF184" i="8"/>
  <c r="BF187" i="8"/>
  <c r="BF191" i="8"/>
  <c r="BF196" i="8"/>
  <c r="BF198" i="8"/>
  <c r="BF209" i="8"/>
  <c r="BF215" i="8"/>
  <c r="BF221" i="8"/>
  <c r="BF230" i="8"/>
  <c r="BF234" i="8"/>
  <c r="BF235" i="8"/>
  <c r="BF242" i="8"/>
  <c r="BF246" i="8"/>
  <c r="BF247" i="8"/>
  <c r="BF249" i="8"/>
  <c r="BF252" i="8"/>
  <c r="BF254" i="8"/>
  <c r="BF258" i="8"/>
  <c r="BF261" i="8"/>
  <c r="BF265" i="8"/>
  <c r="BF266" i="8"/>
  <c r="BF271" i="8"/>
  <c r="BF272" i="8"/>
  <c r="BF274" i="8"/>
  <c r="BF277" i="8"/>
  <c r="BF278" i="8"/>
  <c r="BF280" i="8"/>
  <c r="BF291" i="8"/>
  <c r="BF292" i="8"/>
  <c r="BF204" i="10"/>
  <c r="BF205" i="10"/>
  <c r="BF208" i="10"/>
  <c r="BF210" i="10"/>
  <c r="BF215" i="10"/>
  <c r="BF219" i="10"/>
  <c r="BF222" i="10"/>
  <c r="BF238" i="10"/>
  <c r="BF247" i="10"/>
  <c r="BF248" i="10"/>
  <c r="BK156" i="10"/>
  <c r="J156" i="10" s="1"/>
  <c r="J104" i="10" s="1"/>
  <c r="BK266" i="10"/>
  <c r="J266" i="10" s="1"/>
  <c r="J113" i="10" s="1"/>
  <c r="BF128" i="11"/>
  <c r="BF139" i="11"/>
  <c r="J93" i="12"/>
  <c r="BF137" i="12"/>
  <c r="BF141" i="12"/>
  <c r="BF142" i="12"/>
  <c r="BF146" i="12"/>
  <c r="BF155" i="12"/>
  <c r="BF164" i="12"/>
  <c r="BF166" i="12"/>
  <c r="BF169" i="12"/>
  <c r="BF173" i="12"/>
  <c r="BF180" i="12"/>
  <c r="BF140" i="13"/>
  <c r="BF144" i="13"/>
  <c r="BF156" i="13"/>
  <c r="BK155" i="13"/>
  <c r="J155" i="13"/>
  <c r="J104" i="13" s="1"/>
  <c r="BF130" i="14"/>
  <c r="BF135" i="14"/>
  <c r="BF143" i="14"/>
  <c r="BF147" i="14"/>
  <c r="BF156" i="14"/>
  <c r="BF161" i="14"/>
  <c r="BF164" i="14"/>
  <c r="BF138" i="15"/>
  <c r="BF143" i="15"/>
  <c r="BF147" i="15"/>
  <c r="BF130" i="18"/>
  <c r="BF132" i="18"/>
  <c r="BF134" i="18"/>
  <c r="BF143" i="18"/>
  <c r="BF144" i="18"/>
  <c r="F92" i="19"/>
  <c r="BF140" i="19"/>
  <c r="BF149" i="19"/>
  <c r="BF152" i="19"/>
  <c r="BF153" i="19"/>
  <c r="BF154" i="19"/>
  <c r="BF155" i="19"/>
  <c r="BF159" i="19"/>
  <c r="BK161" i="19"/>
  <c r="BK160" i="19" s="1"/>
  <c r="J160" i="19" s="1"/>
  <c r="J105" i="19" s="1"/>
  <c r="F91" i="20"/>
  <c r="J92" i="20"/>
  <c r="J119" i="21"/>
  <c r="BF126" i="21"/>
  <c r="BF128" i="21"/>
  <c r="BF129" i="21"/>
  <c r="BF133" i="21"/>
  <c r="BK130" i="21"/>
  <c r="J130" i="21" s="1"/>
  <c r="J99" i="21" s="1"/>
  <c r="BF124" i="22"/>
  <c r="BF145" i="3"/>
  <c r="BF147" i="3"/>
  <c r="BF154" i="3"/>
  <c r="BF164" i="3"/>
  <c r="BF168" i="3"/>
  <c r="BF193" i="3"/>
  <c r="BF195" i="3"/>
  <c r="BF198" i="3"/>
  <c r="BF200" i="3"/>
  <c r="BF207" i="3"/>
  <c r="BF215" i="3"/>
  <c r="BF219" i="3"/>
  <c r="BF228" i="3"/>
  <c r="BF152" i="4"/>
  <c r="BF127" i="5"/>
  <c r="BF130" i="5"/>
  <c r="BF131" i="5"/>
  <c r="BF135" i="5"/>
  <c r="BF151" i="5"/>
  <c r="BF152" i="5"/>
  <c r="BF158" i="5"/>
  <c r="BF160" i="5"/>
  <c r="BF164" i="5"/>
  <c r="BF166" i="5"/>
  <c r="BF168" i="5"/>
  <c r="BF170" i="5"/>
  <c r="BF178" i="5"/>
  <c r="BF181" i="5"/>
  <c r="BF185" i="5"/>
  <c r="BF190" i="5"/>
  <c r="BF208" i="5"/>
  <c r="BF211" i="5"/>
  <c r="BF215" i="5"/>
  <c r="BF221" i="5"/>
  <c r="BF222" i="5"/>
  <c r="BF223" i="5"/>
  <c r="BF225" i="5"/>
  <c r="BF130" i="6"/>
  <c r="BF131" i="6"/>
  <c r="BF136" i="6"/>
  <c r="BF139" i="6"/>
  <c r="BF140" i="6"/>
  <c r="BF142" i="6"/>
  <c r="BF143" i="6"/>
  <c r="BF145" i="6"/>
  <c r="BF149" i="6"/>
  <c r="BF153" i="6"/>
  <c r="BF159" i="6"/>
  <c r="BF163" i="6"/>
  <c r="BF165" i="6"/>
  <c r="BF171" i="6"/>
  <c r="BF179" i="6"/>
  <c r="BF188" i="6"/>
  <c r="BF205" i="6"/>
  <c r="BF209" i="6"/>
  <c r="BF213" i="6"/>
  <c r="BF136" i="7"/>
  <c r="BF142" i="7"/>
  <c r="BF147" i="7"/>
  <c r="BF158" i="7"/>
  <c r="BF159" i="7"/>
  <c r="BF167" i="7"/>
  <c r="BF170" i="7"/>
  <c r="BF172" i="7"/>
  <c r="BF188" i="7"/>
  <c r="BF191" i="7"/>
  <c r="BF193" i="7"/>
  <c r="BF197" i="7"/>
  <c r="BF210" i="7"/>
  <c r="BF224" i="7"/>
  <c r="BF225" i="7"/>
  <c r="BF226" i="7"/>
  <c r="BF233" i="7"/>
  <c r="BF234" i="7"/>
  <c r="BF149" i="8"/>
  <c r="BF157" i="8"/>
  <c r="BF169" i="8"/>
  <c r="BF179" i="8"/>
  <c r="BF186" i="8"/>
  <c r="BF190" i="8"/>
  <c r="BK202" i="8"/>
  <c r="J202" i="8" s="1"/>
  <c r="J106" i="8" s="1"/>
  <c r="BF251" i="10"/>
  <c r="BF257" i="10"/>
  <c r="BF264" i="10"/>
  <c r="BF129" i="18"/>
  <c r="BF137" i="18"/>
  <c r="BF139" i="18"/>
  <c r="BF140" i="18"/>
  <c r="BF146" i="18"/>
  <c r="BK145" i="18"/>
  <c r="J145" i="18"/>
  <c r="J101" i="18" s="1"/>
  <c r="BF131" i="19"/>
  <c r="BF133" i="19"/>
  <c r="BF141" i="19"/>
  <c r="BF150" i="19"/>
  <c r="BF157" i="19"/>
  <c r="BK158" i="19"/>
  <c r="J158" i="19" s="1"/>
  <c r="J104" i="19" s="1"/>
  <c r="BF121" i="20"/>
  <c r="BK120" i="20"/>
  <c r="J120" i="20"/>
  <c r="J98" i="20" s="1"/>
  <c r="BF135" i="21"/>
  <c r="BF139" i="21"/>
  <c r="BF141" i="21"/>
  <c r="BK123" i="22"/>
  <c r="J123" i="22"/>
  <c r="J99" i="22" s="1"/>
  <c r="F35" i="2"/>
  <c r="BB95" i="1"/>
  <c r="F35" i="3"/>
  <c r="AZ97" i="1" s="1"/>
  <c r="F38" i="11"/>
  <c r="BC107" i="1" s="1"/>
  <c r="F35" i="12"/>
  <c r="AZ108" i="1"/>
  <c r="J35" i="14"/>
  <c r="AV110" i="1" s="1"/>
  <c r="F38" i="6"/>
  <c r="BC101" i="1" s="1"/>
  <c r="J33" i="7"/>
  <c r="AV102" i="1"/>
  <c r="J35" i="9"/>
  <c r="AV105" i="1" s="1"/>
  <c r="J35" i="11"/>
  <c r="AV107" i="1" s="1"/>
  <c r="F39" i="11"/>
  <c r="BD107" i="1"/>
  <c r="F38" i="14"/>
  <c r="BC110" i="1" s="1"/>
  <c r="F37" i="13"/>
  <c r="BB109" i="1" s="1"/>
  <c r="F38" i="15"/>
  <c r="BC111" i="1"/>
  <c r="F37" i="16"/>
  <c r="BD112" i="1" s="1"/>
  <c r="F33" i="17"/>
  <c r="AZ113" i="1" s="1"/>
  <c r="F33" i="21"/>
  <c r="AZ117" i="1"/>
  <c r="J35" i="5"/>
  <c r="AV100" i="1" s="1"/>
  <c r="F35" i="6"/>
  <c r="AZ101" i="1" s="1"/>
  <c r="F33" i="7"/>
  <c r="AZ102" i="1"/>
  <c r="J35" i="10"/>
  <c r="AV106" i="1" s="1"/>
  <c r="F39" i="12"/>
  <c r="BD108" i="1" s="1"/>
  <c r="F37" i="21"/>
  <c r="BD117" i="1"/>
  <c r="F37" i="22"/>
  <c r="BD118" i="1" s="1"/>
  <c r="J35" i="3"/>
  <c r="AV97" i="1" s="1"/>
  <c r="F37" i="10"/>
  <c r="BB106" i="1" s="1"/>
  <c r="AS94" i="1"/>
  <c r="F35" i="11"/>
  <c r="AZ107" i="1"/>
  <c r="F38" i="12"/>
  <c r="BC108" i="1"/>
  <c r="F38" i="13"/>
  <c r="BC109" i="1"/>
  <c r="F39" i="15"/>
  <c r="BD111" i="1"/>
  <c r="F36" i="21"/>
  <c r="BC117" i="1"/>
  <c r="J35" i="4"/>
  <c r="AV98" i="1"/>
  <c r="F39" i="8"/>
  <c r="BD104" i="1"/>
  <c r="F35" i="14"/>
  <c r="AZ110" i="1"/>
  <c r="J33" i="16"/>
  <c r="AV112" i="1"/>
  <c r="J33" i="17"/>
  <c r="AV113" i="1"/>
  <c r="F35" i="19"/>
  <c r="BB115" i="1"/>
  <c r="F37" i="5"/>
  <c r="BB100" i="1"/>
  <c r="F37" i="2"/>
  <c r="BD95" i="1"/>
  <c r="F35" i="4"/>
  <c r="AZ98" i="1"/>
  <c r="J33" i="18"/>
  <c r="AV114" i="1"/>
  <c r="J33" i="21"/>
  <c r="AV117" i="1"/>
  <c r="F39" i="3"/>
  <c r="BD97" i="1"/>
  <c r="F37" i="4"/>
  <c r="BB98" i="1"/>
  <c r="F37" i="6"/>
  <c r="BB101" i="1"/>
  <c r="J35" i="13"/>
  <c r="AV109" i="1"/>
  <c r="F39" i="14"/>
  <c r="BD110" i="1"/>
  <c r="F37" i="18"/>
  <c r="BD114" i="1"/>
  <c r="J35" i="8"/>
  <c r="AV104" i="1"/>
  <c r="F37" i="9"/>
  <c r="BB105" i="1"/>
  <c r="F39" i="10"/>
  <c r="BD106" i="1"/>
  <c r="J35" i="6"/>
  <c r="AV101" i="1" s="1"/>
  <c r="F37" i="12"/>
  <c r="BB108" i="1" s="1"/>
  <c r="F36" i="16"/>
  <c r="BC112" i="1"/>
  <c r="F36" i="17"/>
  <c r="BC113" i="1" s="1"/>
  <c r="F36" i="18"/>
  <c r="BC114" i="1"/>
  <c r="F38" i="3"/>
  <c r="BC97" i="1"/>
  <c r="F35" i="7"/>
  <c r="BB102" i="1" s="1"/>
  <c r="J35" i="12"/>
  <c r="AV108" i="1" s="1"/>
  <c r="J33" i="2"/>
  <c r="AV95" i="1"/>
  <c r="F39" i="5"/>
  <c r="BD100" i="1" s="1"/>
  <c r="F33" i="19"/>
  <c r="AZ115" i="1" s="1"/>
  <c r="F35" i="21"/>
  <c r="BB117" i="1" s="1"/>
  <c r="J33" i="22"/>
  <c r="AV118" i="1" s="1"/>
  <c r="F37" i="15"/>
  <c r="BB111" i="1" s="1"/>
  <c r="F35" i="5"/>
  <c r="AZ100" i="1" s="1"/>
  <c r="F37" i="8"/>
  <c r="BB104" i="1" s="1"/>
  <c r="F35" i="9"/>
  <c r="AZ105" i="1" s="1"/>
  <c r="F35" i="13"/>
  <c r="AZ109" i="1" s="1"/>
  <c r="F36" i="2"/>
  <c r="BC95" i="1" s="1"/>
  <c r="F38" i="10"/>
  <c r="BC106" i="1" s="1"/>
  <c r="F33" i="16"/>
  <c r="AZ112" i="1" s="1"/>
  <c r="F37" i="17"/>
  <c r="BD113" i="1" s="1"/>
  <c r="F33" i="2"/>
  <c r="AZ95" i="1" s="1"/>
  <c r="F38" i="4"/>
  <c r="BC98" i="1" s="1"/>
  <c r="F39" i="6"/>
  <c r="BD101" i="1" s="1"/>
  <c r="J33" i="19"/>
  <c r="AV115" i="1" s="1"/>
  <c r="F36" i="7"/>
  <c r="BC102" i="1" s="1"/>
  <c r="F37" i="19"/>
  <c r="BD115" i="1" s="1"/>
  <c r="F33" i="20"/>
  <c r="AZ116" i="1" s="1"/>
  <c r="F34" i="20"/>
  <c r="BA116" i="1" s="1"/>
  <c r="F37" i="11"/>
  <c r="BB107" i="1" s="1"/>
  <c r="F35" i="18"/>
  <c r="BB114" i="1" s="1"/>
  <c r="F36" i="19"/>
  <c r="BC115" i="1" s="1"/>
  <c r="F39" i="13"/>
  <c r="BD109" i="1" s="1"/>
  <c r="J35" i="15"/>
  <c r="AV111" i="1" s="1"/>
  <c r="F38" i="5"/>
  <c r="BC100" i="1" s="1"/>
  <c r="F37" i="7"/>
  <c r="BD102" i="1" s="1"/>
  <c r="F38" i="9"/>
  <c r="BC105" i="1" s="1"/>
  <c r="F39" i="9"/>
  <c r="BD105" i="1" s="1"/>
  <c r="F35" i="10"/>
  <c r="AZ106" i="1" s="1"/>
  <c r="F35" i="15"/>
  <c r="AZ111" i="1" s="1"/>
  <c r="F33" i="18"/>
  <c r="AZ114" i="1" s="1"/>
  <c r="F39" i="4"/>
  <c r="BD98" i="1" s="1"/>
  <c r="F35" i="8"/>
  <c r="AZ104" i="1" s="1"/>
  <c r="F37" i="14"/>
  <c r="BB110" i="1" s="1"/>
  <c r="F35" i="16"/>
  <c r="BB112" i="1" s="1"/>
  <c r="F35" i="17"/>
  <c r="BB113" i="1" s="1"/>
  <c r="F33" i="22"/>
  <c r="AZ118" i="1" s="1"/>
  <c r="F37" i="3"/>
  <c r="BB97" i="1" s="1"/>
  <c r="F38" i="8"/>
  <c r="BC104" i="1" s="1"/>
  <c r="F36" i="22"/>
  <c r="BC118" i="1" s="1"/>
  <c r="R132" i="12" l="1"/>
  <c r="T159" i="12"/>
  <c r="T132" i="12" s="1"/>
  <c r="P132" i="12"/>
  <c r="AU108" i="1"/>
  <c r="T137" i="7"/>
  <c r="P130" i="7"/>
  <c r="AU102" i="1"/>
  <c r="P136" i="10"/>
  <c r="P123" i="21"/>
  <c r="AU117" i="1"/>
  <c r="T150" i="17"/>
  <c r="R126" i="17"/>
  <c r="R123" i="16"/>
  <c r="R122" i="16" s="1"/>
  <c r="T125" i="11"/>
  <c r="BK258" i="10"/>
  <c r="J258" i="10"/>
  <c r="J110" i="10"/>
  <c r="T142" i="8"/>
  <c r="R204" i="8"/>
  <c r="P180" i="3"/>
  <c r="T135" i="19"/>
  <c r="T126" i="19"/>
  <c r="R127" i="14"/>
  <c r="R126" i="14"/>
  <c r="R125" i="14" s="1"/>
  <c r="P145" i="4"/>
  <c r="T180" i="3"/>
  <c r="T137" i="3"/>
  <c r="R138" i="3"/>
  <c r="R258" i="10"/>
  <c r="R129" i="4"/>
  <c r="P135" i="19"/>
  <c r="P126" i="19"/>
  <c r="AU115" i="1"/>
  <c r="T124" i="5"/>
  <c r="T123" i="5"/>
  <c r="R136" i="11"/>
  <c r="R127" i="9"/>
  <c r="R126" i="9"/>
  <c r="R125" i="9"/>
  <c r="R137" i="7"/>
  <c r="R130" i="7" s="1"/>
  <c r="R150" i="17"/>
  <c r="T126" i="17"/>
  <c r="T125" i="17"/>
  <c r="P123" i="16"/>
  <c r="P122" i="16"/>
  <c r="AU112" i="1"/>
  <c r="P136" i="11"/>
  <c r="P125" i="11" s="1"/>
  <c r="AU107" i="1" s="1"/>
  <c r="T158" i="10"/>
  <c r="R125" i="18"/>
  <c r="P127" i="9"/>
  <c r="P126" i="9"/>
  <c r="P125" i="9" s="1"/>
  <c r="AU105" i="1" s="1"/>
  <c r="T145" i="4"/>
  <c r="P204" i="8"/>
  <c r="R142" i="8"/>
  <c r="R141" i="8"/>
  <c r="P150" i="17"/>
  <c r="T123" i="16"/>
  <c r="T122" i="16"/>
  <c r="T130" i="7"/>
  <c r="T132" i="15"/>
  <c r="T204" i="8"/>
  <c r="P126" i="17"/>
  <c r="P125" i="17"/>
  <c r="AU113" i="1"/>
  <c r="R124" i="6"/>
  <c r="R123" i="6"/>
  <c r="P130" i="4"/>
  <c r="P129" i="4"/>
  <c r="AU98" i="1"/>
  <c r="R180" i="3"/>
  <c r="R141" i="15"/>
  <c r="R132" i="15"/>
  <c r="T127" i="9"/>
  <c r="T126" i="9"/>
  <c r="T125" i="9"/>
  <c r="P142" i="8"/>
  <c r="P141" i="8"/>
  <c r="AU104" i="1"/>
  <c r="P138" i="3"/>
  <c r="P137" i="3"/>
  <c r="AU97" i="1"/>
  <c r="P141" i="15"/>
  <c r="P132" i="15" s="1"/>
  <c r="AU111" i="1" s="1"/>
  <c r="P158" i="10"/>
  <c r="T136" i="10"/>
  <c r="T135" i="10"/>
  <c r="T124" i="6"/>
  <c r="T123" i="6" s="1"/>
  <c r="T130" i="4"/>
  <c r="T129" i="4" s="1"/>
  <c r="P125" i="18"/>
  <c r="AU114" i="1"/>
  <c r="P127" i="14"/>
  <c r="P126" i="14" s="1"/>
  <c r="P125" i="14" s="1"/>
  <c r="AU110" i="1" s="1"/>
  <c r="BK136" i="11"/>
  <c r="J136" i="11"/>
  <c r="J101" i="11"/>
  <c r="R125" i="11"/>
  <c r="R158" i="10"/>
  <c r="R135" i="10" s="1"/>
  <c r="BK121" i="22"/>
  <c r="J121" i="22"/>
  <c r="J98" i="22"/>
  <c r="BK126" i="11"/>
  <c r="J126" i="11"/>
  <c r="J99" i="11" s="1"/>
  <c r="BK148" i="13"/>
  <c r="J148" i="13"/>
  <c r="J102" i="13"/>
  <c r="BK126" i="18"/>
  <c r="J126" i="18"/>
  <c r="J97" i="18" s="1"/>
  <c r="BK130" i="4"/>
  <c r="J125" i="5"/>
  <c r="J100" i="5"/>
  <c r="J132" i="7"/>
  <c r="J98" i="7"/>
  <c r="BK136" i="10"/>
  <c r="J136" i="10"/>
  <c r="J99" i="10"/>
  <c r="J259" i="10"/>
  <c r="J111" i="10"/>
  <c r="J137" i="11"/>
  <c r="J102" i="11" s="1"/>
  <c r="BK133" i="12"/>
  <c r="BK132" i="12"/>
  <c r="J132" i="12" s="1"/>
  <c r="J98" i="12" s="1"/>
  <c r="BK126" i="13"/>
  <c r="J126" i="13" s="1"/>
  <c r="J32" i="13" s="1"/>
  <c r="AG109" i="1" s="1"/>
  <c r="J128" i="13"/>
  <c r="J100" i="13"/>
  <c r="BK147" i="18"/>
  <c r="J147" i="18"/>
  <c r="J102" i="18"/>
  <c r="BK151" i="18"/>
  <c r="J151" i="18"/>
  <c r="J104" i="18"/>
  <c r="BK127" i="19"/>
  <c r="J127" i="19"/>
  <c r="J97" i="19"/>
  <c r="J161" i="19"/>
  <c r="J106" i="19"/>
  <c r="BK138" i="3"/>
  <c r="J138" i="3"/>
  <c r="J99" i="3"/>
  <c r="BK123" i="5"/>
  <c r="J123" i="5" s="1"/>
  <c r="J32" i="5" s="1"/>
  <c r="AG100" i="1" s="1"/>
  <c r="BK137" i="7"/>
  <c r="J137" i="7"/>
  <c r="J99" i="7"/>
  <c r="BK204" i="8"/>
  <c r="J204" i="8"/>
  <c r="J107" i="8" s="1"/>
  <c r="BK127" i="9"/>
  <c r="J127" i="9"/>
  <c r="J100" i="9"/>
  <c r="J160" i="12"/>
  <c r="J105" i="12"/>
  <c r="BK124" i="21"/>
  <c r="BK123" i="21"/>
  <c r="J123" i="21"/>
  <c r="BK118" i="2"/>
  <c r="J118" i="2"/>
  <c r="J120" i="2"/>
  <c r="J98" i="2" s="1"/>
  <c r="BK217" i="7"/>
  <c r="J217" i="7"/>
  <c r="J106" i="7"/>
  <c r="BK142" i="8"/>
  <c r="J142" i="8"/>
  <c r="J99" i="8" s="1"/>
  <c r="BK158" i="10"/>
  <c r="J158" i="10" s="1"/>
  <c r="J105" i="10" s="1"/>
  <c r="BK127" i="14"/>
  <c r="BK126" i="14"/>
  <c r="BK125" i="14" s="1"/>
  <c r="J125" i="14" s="1"/>
  <c r="J98" i="14" s="1"/>
  <c r="BK133" i="15"/>
  <c r="BK132" i="15"/>
  <c r="J132" i="15"/>
  <c r="J98" i="15" s="1"/>
  <c r="BK141" i="15"/>
  <c r="J141" i="15" s="1"/>
  <c r="J103" i="15" s="1"/>
  <c r="BK123" i="16"/>
  <c r="J123" i="16"/>
  <c r="J97" i="16" s="1"/>
  <c r="BK126" i="17"/>
  <c r="J126" i="17" s="1"/>
  <c r="J97" i="17" s="1"/>
  <c r="BK150" i="17"/>
  <c r="J150" i="17"/>
  <c r="J103" i="17" s="1"/>
  <c r="BK119" i="20"/>
  <c r="J119" i="20" s="1"/>
  <c r="J97" i="20" s="1"/>
  <c r="J137" i="21"/>
  <c r="J103" i="21"/>
  <c r="BK180" i="3"/>
  <c r="J180" i="3"/>
  <c r="J106" i="3" s="1"/>
  <c r="BK145" i="4"/>
  <c r="J145" i="4"/>
  <c r="J103" i="4"/>
  <c r="BK124" i="6"/>
  <c r="J124" i="6"/>
  <c r="J99" i="6" s="1"/>
  <c r="BK135" i="19"/>
  <c r="J135" i="19"/>
  <c r="J100" i="19"/>
  <c r="J34" i="20"/>
  <c r="AW116" i="1"/>
  <c r="AT116" i="1"/>
  <c r="J36" i="10"/>
  <c r="AW106" i="1" s="1"/>
  <c r="AT106" i="1" s="1"/>
  <c r="J34" i="19"/>
  <c r="AW115" i="1"/>
  <c r="AT115" i="1"/>
  <c r="AU99" i="1"/>
  <c r="BD99" i="1"/>
  <c r="F34" i="2"/>
  <c r="BA95" i="1" s="1"/>
  <c r="F36" i="3"/>
  <c r="BA97" i="1"/>
  <c r="J36" i="12"/>
  <c r="AW108" i="1" s="1"/>
  <c r="AT108" i="1" s="1"/>
  <c r="J36" i="15"/>
  <c r="AW111" i="1"/>
  <c r="AT111" i="1"/>
  <c r="J34" i="18"/>
  <c r="AW114" i="1" s="1"/>
  <c r="AT114" i="1" s="1"/>
  <c r="BC99" i="1"/>
  <c r="AY99" i="1"/>
  <c r="J36" i="3"/>
  <c r="AW97" i="1" s="1"/>
  <c r="AT97" i="1" s="1"/>
  <c r="F36" i="8"/>
  <c r="BA104" i="1" s="1"/>
  <c r="J34" i="17"/>
  <c r="AW113" i="1"/>
  <c r="AT113" i="1" s="1"/>
  <c r="J34" i="2"/>
  <c r="AW95" i="1"/>
  <c r="AT95" i="1" s="1"/>
  <c r="F36" i="6"/>
  <c r="BA101" i="1"/>
  <c r="AZ99" i="1"/>
  <c r="AV99" i="1"/>
  <c r="F36" i="5"/>
  <c r="BA100" i="1" s="1"/>
  <c r="F36" i="13"/>
  <c r="BA109" i="1"/>
  <c r="BB99" i="1"/>
  <c r="AX99" i="1"/>
  <c r="BB103" i="1"/>
  <c r="AX103" i="1" s="1"/>
  <c r="J36" i="5"/>
  <c r="AW100" i="1"/>
  <c r="AT100" i="1" s="1"/>
  <c r="BC103" i="1"/>
  <c r="AY103" i="1"/>
  <c r="J36" i="11"/>
  <c r="AW107" i="1" s="1"/>
  <c r="AT107" i="1" s="1"/>
  <c r="J34" i="21"/>
  <c r="AW117" i="1"/>
  <c r="AT117" i="1"/>
  <c r="F36" i="11"/>
  <c r="BA107" i="1" s="1"/>
  <c r="BD103" i="1"/>
  <c r="F36" i="9"/>
  <c r="BA105" i="1" s="1"/>
  <c r="J34" i="7"/>
  <c r="AW102" i="1" s="1"/>
  <c r="AT102" i="1" s="1"/>
  <c r="F36" i="15"/>
  <c r="BA111" i="1" s="1"/>
  <c r="J34" i="16"/>
  <c r="AW112" i="1"/>
  <c r="AT112" i="1" s="1"/>
  <c r="AZ103" i="1"/>
  <c r="AV103" i="1"/>
  <c r="F36" i="14"/>
  <c r="BA110" i="1" s="1"/>
  <c r="J30" i="21"/>
  <c r="AG117" i="1" s="1"/>
  <c r="AN117" i="1" s="1"/>
  <c r="J36" i="14"/>
  <c r="AW110" i="1" s="1"/>
  <c r="AT110" i="1" s="1"/>
  <c r="F36" i="10"/>
  <c r="BA106" i="1" s="1"/>
  <c r="F34" i="21"/>
  <c r="BA117" i="1"/>
  <c r="BC96" i="1"/>
  <c r="AY96" i="1"/>
  <c r="J36" i="4"/>
  <c r="AW98" i="1" s="1"/>
  <c r="AT98" i="1" s="1"/>
  <c r="F34" i="19"/>
  <c r="BA115" i="1" s="1"/>
  <c r="BB96" i="1"/>
  <c r="AX96" i="1"/>
  <c r="F34" i="16"/>
  <c r="BA112" i="1"/>
  <c r="F34" i="17"/>
  <c r="BA113" i="1" s="1"/>
  <c r="F34" i="18"/>
  <c r="BA114" i="1"/>
  <c r="J36" i="6"/>
  <c r="AW101" i="1" s="1"/>
  <c r="AT101" i="1" s="1"/>
  <c r="J30" i="2"/>
  <c r="AG95" i="1" s="1"/>
  <c r="F36" i="12"/>
  <c r="BA108" i="1" s="1"/>
  <c r="F34" i="7"/>
  <c r="BA102" i="1"/>
  <c r="J36" i="9"/>
  <c r="AW105" i="1" s="1"/>
  <c r="AT105" i="1" s="1"/>
  <c r="J34" i="22"/>
  <c r="AW118" i="1" s="1"/>
  <c r="AT118" i="1" s="1"/>
  <c r="J36" i="8"/>
  <c r="AW104" i="1" s="1"/>
  <c r="AT104" i="1" s="1"/>
  <c r="J36" i="13"/>
  <c r="AW109" i="1" s="1"/>
  <c r="AT109" i="1" s="1"/>
  <c r="F34" i="22"/>
  <c r="BA118" i="1" s="1"/>
  <c r="AZ96" i="1"/>
  <c r="AV96" i="1"/>
  <c r="BD96" i="1"/>
  <c r="F36" i="4"/>
  <c r="BA98" i="1"/>
  <c r="AN100" i="1" l="1"/>
  <c r="BK129" i="4"/>
  <c r="J129" i="4"/>
  <c r="J98" i="4"/>
  <c r="T141" i="8"/>
  <c r="R137" i="3"/>
  <c r="R125" i="17"/>
  <c r="P135" i="10"/>
  <c r="AU106" i="1"/>
  <c r="J41" i="13"/>
  <c r="J41" i="5"/>
  <c r="J39" i="2"/>
  <c r="J39" i="21"/>
  <c r="BK130" i="7"/>
  <c r="J130" i="7"/>
  <c r="BK125" i="11"/>
  <c r="J125" i="11"/>
  <c r="J126" i="14"/>
  <c r="J99" i="14" s="1"/>
  <c r="BK125" i="18"/>
  <c r="J125" i="18"/>
  <c r="BK126" i="19"/>
  <c r="J126" i="19"/>
  <c r="BK137" i="3"/>
  <c r="J137" i="3" s="1"/>
  <c r="J32" i="3" s="1"/>
  <c r="AG97" i="1" s="1"/>
  <c r="AN97" i="1" s="1"/>
  <c r="BK135" i="10"/>
  <c r="J135" i="10"/>
  <c r="J98" i="10"/>
  <c r="J98" i="13"/>
  <c r="J96" i="2"/>
  <c r="J130" i="4"/>
  <c r="J99" i="4"/>
  <c r="BK141" i="8"/>
  <c r="J141" i="8"/>
  <c r="J98" i="8"/>
  <c r="BK126" i="9"/>
  <c r="J126" i="9" s="1"/>
  <c r="J99" i="9" s="1"/>
  <c r="J133" i="12"/>
  <c r="J99" i="12"/>
  <c r="J133" i="15"/>
  <c r="J99" i="15"/>
  <c r="J96" i="21"/>
  <c r="J127" i="14"/>
  <c r="J100" i="14"/>
  <c r="BK122" i="16"/>
  <c r="J122" i="16"/>
  <c r="J96" i="16"/>
  <c r="BK125" i="17"/>
  <c r="J125" i="17"/>
  <c r="J96" i="17"/>
  <c r="AN95" i="1"/>
  <c r="J98" i="5"/>
  <c r="BK123" i="6"/>
  <c r="J123" i="6" s="1"/>
  <c r="J98" i="6" s="1"/>
  <c r="BK118" i="20"/>
  <c r="J118" i="20"/>
  <c r="J96" i="20" s="1"/>
  <c r="J124" i="21"/>
  <c r="J97" i="21" s="1"/>
  <c r="BK120" i="22"/>
  <c r="J120" i="22"/>
  <c r="J97" i="22"/>
  <c r="BB94" i="1"/>
  <c r="W31" i="1" s="1"/>
  <c r="BD94" i="1"/>
  <c r="W33" i="1" s="1"/>
  <c r="BC94" i="1"/>
  <c r="W32" i="1" s="1"/>
  <c r="AZ94" i="1"/>
  <c r="AV94" i="1" s="1"/>
  <c r="AK29" i="1" s="1"/>
  <c r="AN109" i="1"/>
  <c r="AU103" i="1"/>
  <c r="AU94" i="1" s="1"/>
  <c r="J32" i="12"/>
  <c r="AG108" i="1"/>
  <c r="AN108" i="1" s="1"/>
  <c r="J32" i="14"/>
  <c r="AG110" i="1"/>
  <c r="AN110" i="1"/>
  <c r="J30" i="18"/>
  <c r="AG114" i="1"/>
  <c r="AN114" i="1"/>
  <c r="BA96" i="1"/>
  <c r="AW96" i="1"/>
  <c r="AT96" i="1"/>
  <c r="J30" i="7"/>
  <c r="AG102" i="1"/>
  <c r="AN102" i="1"/>
  <c r="AU96" i="1"/>
  <c r="BA99" i="1"/>
  <c r="AW99" i="1"/>
  <c r="AT99" i="1"/>
  <c r="J32" i="11"/>
  <c r="AG107" i="1" s="1"/>
  <c r="AN107" i="1" s="1"/>
  <c r="BA103" i="1"/>
  <c r="AW103" i="1" s="1"/>
  <c r="AT103" i="1" s="1"/>
  <c r="J30" i="19"/>
  <c r="AG115" i="1"/>
  <c r="AN115" i="1"/>
  <c r="J32" i="15"/>
  <c r="AG111" i="1" s="1"/>
  <c r="AN111" i="1" s="1"/>
  <c r="J41" i="11" l="1"/>
  <c r="J41" i="12"/>
  <c r="J96" i="19"/>
  <c r="J98" i="11"/>
  <c r="J41" i="14"/>
  <c r="J39" i="19"/>
  <c r="J98" i="3"/>
  <c r="BK125" i="9"/>
  <c r="J125" i="9"/>
  <c r="J98" i="9"/>
  <c r="J41" i="15"/>
  <c r="J39" i="18"/>
  <c r="J96" i="18"/>
  <c r="J41" i="3"/>
  <c r="J96" i="7"/>
  <c r="J39" i="7"/>
  <c r="BK119" i="22"/>
  <c r="J119" i="22"/>
  <c r="J96" i="22" s="1"/>
  <c r="BA94" i="1"/>
  <c r="W30" i="1" s="1"/>
  <c r="J32" i="10"/>
  <c r="AG106" i="1"/>
  <c r="AN106" i="1"/>
  <c r="J30" i="16"/>
  <c r="AG112" i="1"/>
  <c r="AN112" i="1"/>
  <c r="J32" i="4"/>
  <c r="AG98" i="1"/>
  <c r="AN98" i="1"/>
  <c r="AY94" i="1"/>
  <c r="W29" i="1"/>
  <c r="J30" i="17"/>
  <c r="AG113" i="1"/>
  <c r="AN113" i="1"/>
  <c r="J32" i="6"/>
  <c r="AG101" i="1" s="1"/>
  <c r="AN101" i="1" s="1"/>
  <c r="J30" i="20"/>
  <c r="AG116" i="1"/>
  <c r="AN116" i="1"/>
  <c r="AX94" i="1"/>
  <c r="J32" i="8"/>
  <c r="AG104" i="1"/>
  <c r="AN104" i="1"/>
  <c r="J41" i="4" l="1"/>
  <c r="J41" i="8"/>
  <c r="J41" i="10"/>
  <c r="J39" i="16"/>
  <c r="J41" i="6"/>
  <c r="J39" i="17"/>
  <c r="J39" i="20"/>
  <c r="AG96" i="1"/>
  <c r="AN96" i="1"/>
  <c r="AG99" i="1"/>
  <c r="AN99" i="1"/>
  <c r="J32" i="9"/>
  <c r="AG105" i="1" s="1"/>
  <c r="AN105" i="1" s="1"/>
  <c r="J30" i="22"/>
  <c r="AG118" i="1"/>
  <c r="AN118" i="1"/>
  <c r="AW94" i="1"/>
  <c r="AK30" i="1" s="1"/>
  <c r="J41" i="9" l="1"/>
  <c r="J39" i="22"/>
  <c r="AT94" i="1"/>
  <c r="AG103" i="1"/>
  <c r="AN103" i="1" s="1"/>
  <c r="AG94" i="1" l="1"/>
  <c r="AN94" i="1" s="1"/>
  <c r="AK26" i="1" l="1"/>
  <c r="AK35" i="1" s="1"/>
</calcChain>
</file>

<file path=xl/sharedStrings.xml><?xml version="1.0" encoding="utf-8"?>
<sst xmlns="http://schemas.openxmlformats.org/spreadsheetml/2006/main" count="17091" uniqueCount="2091">
  <si>
    <t>Export Komplet</t>
  </si>
  <si>
    <t/>
  </si>
  <si>
    <t>2.0</t>
  </si>
  <si>
    <t>False</t>
  </si>
  <si>
    <t>{b03ebdc1-99e7-45d8-bfaa-d93a8f329a2b}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</si>
  <si>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</si>
  <si>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</si>
  <si>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</si>
  <si>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</si>
  <si>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</si>
  <si>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</si>
  <si>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</si>
  <si>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</si>
  <si>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</si>
  <si>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</si>
  <si>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predškolského zariadenia MŠ Hrebendova,Lunik IX Košice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</si>
  <si>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</si>
  <si>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</si>
  <si>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</si>
  <si>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</si>
  <si>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</si>
  <si>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</si>
  <si>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</si>
  <si>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</si>
  <si>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</si>
  <si>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</si>
  <si>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</si>
  <si>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</si>
  <si>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</si>
  <si>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</si>
  <si>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</si>
  <si>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</si>
  <si>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</si>
  <si>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</si>
  <si>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</si>
  <si>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</si>
  <si>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</si>
  <si>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</si>
  <si>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</si>
  <si>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</si>
  <si>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</si>
  <si>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</si>
  <si>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</si>
  <si>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</si>
  <si>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</si>
  <si>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</si>
  <si>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</si>
  <si>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</si>
  <si>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</si>
  <si>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</si>
  <si>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</si>
  <si>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</si>
  <si>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</si>
  <si>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</si>
  <si>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</si>
  <si>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</si>
  <si>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</si>
  <si>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</si>
  <si>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</si>
  <si>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</si>
  <si>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</si>
  <si>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</si>
  <si>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</si>
  <si>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</si>
  <si>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</si>
  <si>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</si>
  <si>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</si>
  <si>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</si>
  <si>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</si>
  <si>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</si>
  <si>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</si>
  <si>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</si>
  <si>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</si>
  <si>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</si>
  <si>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</si>
  <si>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 xml:space="preserve">ASR </t>
  </si>
  <si>
    <t>STA</t>
  </si>
  <si>
    <t>1</t>
  </si>
  <si>
    <t>{629f1883-860a-4f88-adfe-9a6395803258}</t>
  </si>
  <si>
    <t>SO 04</t>
  </si>
  <si>
    <t>ASR</t>
  </si>
  <si>
    <t>{81dc75e0-911d-46dd-a95a-e5d57f346b50}</t>
  </si>
  <si>
    <t>01</t>
  </si>
  <si>
    <t>Časť</t>
  </si>
  <si>
    <t>2</t>
  </si>
  <si>
    <t>{dbe5dbc1-6918-44a8-95e0-f9e8eb233d86}</t>
  </si>
  <si>
    <t>02</t>
  </si>
  <si>
    <t>ASR - práce navyše</t>
  </si>
  <si>
    <t>{84a99266-9fc8-4ac1-b787-f9c55d662f4d}</t>
  </si>
  <si>
    <t>SO 04 - SO 05</t>
  </si>
  <si>
    <t>ELI</t>
  </si>
  <si>
    <t>{188d7935-c114-42b6-959d-de60f2a86fe4}</t>
  </si>
  <si>
    <t>{c69d98f8-1985-4250-a6b5-462629fc2cb5}</t>
  </si>
  <si>
    <t>ELI - práce navyše</t>
  </si>
  <si>
    <t>{974e8881-bbfc-4db6-89aa-5bd3c20b10d9}</t>
  </si>
  <si>
    <t>SO 04, SO 05</t>
  </si>
  <si>
    <t>UK</t>
  </si>
  <si>
    <t>{26534b5a-a7fd-4aaf-9ee1-d7ed3504b90f}</t>
  </si>
  <si>
    <t>SO 05</t>
  </si>
  <si>
    <t>Stavebný objekt č.5</t>
  </si>
  <si>
    <t>{93c7e22e-15b4-4e66-98b3-26a8f171f3f3}</t>
  </si>
  <si>
    <t>{89c34e55-0a63-4bbf-b9bc-a66341b9ce2b}</t>
  </si>
  <si>
    <t>VZT</t>
  </si>
  <si>
    <t>{c40aa529-c7d4-470c-87c0-0eb452c74958}</t>
  </si>
  <si>
    <t>03</t>
  </si>
  <si>
    <t>ZTI</t>
  </si>
  <si>
    <t>{9173fc1a-db49-4f0e-958a-2521df12a332}</t>
  </si>
  <si>
    <t>04</t>
  </si>
  <si>
    <t>PBS</t>
  </si>
  <si>
    <t>{a1320a6a-750a-415c-bc2b-dd8b9d4f33de}</t>
  </si>
  <si>
    <t>05</t>
  </si>
  <si>
    <t>{bc36e251-3327-473c-84b4-2926bcf900b3}</t>
  </si>
  <si>
    <t>06</t>
  </si>
  <si>
    <t>ZTI - práce navyše</t>
  </si>
  <si>
    <t>{9e8e4dd8-f35c-475e-adc7-4f02f8208fbb}</t>
  </si>
  <si>
    <t>07</t>
  </si>
  <si>
    <t>VZT - práce navyše</t>
  </si>
  <si>
    <t>{25ec2c41-68e1-40b2-add9-faba5f7fd11d}</t>
  </si>
  <si>
    <t>08</t>
  </si>
  <si>
    <t>ASR - odpočet</t>
  </si>
  <si>
    <t>{8cd70c2d-0851-4aca-bb5b-54b09a2ab213}</t>
  </si>
  <si>
    <t>SO 06</t>
  </si>
  <si>
    <t>{8006caab-1965-47d0-9e94-b91fbda82970}</t>
  </si>
  <si>
    <t>SO 07</t>
  </si>
  <si>
    <t>{670cbe1e-d7d1-4bcc-99e4-ec210bfae8f2}</t>
  </si>
  <si>
    <t>SO 08</t>
  </si>
  <si>
    <t>Kanalizačná prípojka</t>
  </si>
  <si>
    <t>{99c4a4c2-6d15-4efc-9878-4087dcd47372}</t>
  </si>
  <si>
    <t>SO 09</t>
  </si>
  <si>
    <t>Prekládka vedenia NN</t>
  </si>
  <si>
    <t>{6c4d0387-bae1-4885-bb28-79fd282dbfbd}</t>
  </si>
  <si>
    <t>SO 10</t>
  </si>
  <si>
    <t>Prekládka vedenia Telekom-u</t>
  </si>
  <si>
    <t>{ae37d1d4-6413-4762-80d0-eda49c1f499d}</t>
  </si>
  <si>
    <t>SO 11</t>
  </si>
  <si>
    <t>Vonkajšie schodisko</t>
  </si>
  <si>
    <t>{d7072862-5884-4796-83ce-d8611904dec1}</t>
  </si>
  <si>
    <t>X1</t>
  </si>
  <si>
    <t>Dodávky a montáže</t>
  </si>
  <si>
    <t>{f1f1b2a7-fcb0-48ef-ab33-75f859099197}</t>
  </si>
  <si>
    <t>KRYCÍ LIST ROZPOČTU</t>
  </si>
  <si>
    <t>Objekt:</t>
  </si>
  <si>
    <t xml:space="preserve">SO 01 - ASR 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</si>
  <si>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</si>
  <si>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</si>
  <si>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</si>
  <si>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</si>
  <si>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</si>
  <si>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</si>
  <si>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713 - Izolácie tepelné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</si>
  <si>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</si>
  <si>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</si>
  <si>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</si>
  <si>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</si>
  <si>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</si>
  <si>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</si>
  <si>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</si>
  <si>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</si>
  <si>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</si>
  <si>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</si>
  <si>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</si>
  <si>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</si>
  <si>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</si>
  <si>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</si>
  <si>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ROZPOCET</t>
  </si>
  <si>
    <t>713</t>
  </si>
  <si>
    <t>Izolácie tepelné</t>
  </si>
  <si>
    <t>K</t>
  </si>
  <si>
    <t>713111111</t>
  </si>
  <si>
    <t>Montáž tepelnej izolácie stropov minerálnou vlnou</t>
  </si>
  <si>
    <t>m2</t>
  </si>
  <si>
    <t>16</t>
  </si>
  <si>
    <t>M</t>
  </si>
  <si>
    <t>6314150310</t>
  </si>
  <si>
    <t>Tepelné izolácie  minerálna vlna hr.160 mm</t>
  </si>
  <si>
    <t>32</t>
  </si>
  <si>
    <t>4</t>
  </si>
  <si>
    <t>3</t>
  </si>
  <si>
    <t>998713202</t>
  </si>
  <si>
    <t>Presun hmôt pre izolácie tepelné v objektoch výšky nad 6 m do 12 m</t>
  </si>
  <si>
    <t>%</t>
  </si>
  <si>
    <t>6</t>
  </si>
  <si>
    <t>SO 04 - ASR</t>
  </si>
  <si>
    <t>Časť:</t>
  </si>
  <si>
    <t>01 - ASR</t>
  </si>
  <si>
    <t>HSV - Práce a dodávky HSV</t>
  </si>
  <si>
    <t xml:space="preserve">    1 - Zemné práce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</si>
  <si>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</si>
  <si>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</si>
  <si>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</si>
  <si>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</si>
  <si>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</si>
  <si>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 xml:space="preserve">    712 - Izolácie striech, povlakové krytiny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</si>
  <si>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</si>
  <si>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</si>
  <si>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</si>
  <si>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</si>
  <si>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777 - Podlahy syntetické</t>
  </si>
  <si>
    <t xml:space="preserve">    783 - Nátery</t>
  </si>
  <si>
    <t xml:space="preserve">    784 - Maľby</t>
  </si>
  <si>
    <t>HSV</t>
  </si>
  <si>
    <t>Práce a dodávky HSV</t>
  </si>
  <si>
    <t>Zemné práce</t>
  </si>
  <si>
    <t>122201101</t>
  </si>
  <si>
    <t>Odkopávka a prekopávka nezapažená v hornine 3, do 100 m3</t>
  </si>
  <si>
    <t>m3</t>
  </si>
  <si>
    <t>242476177</t>
  </si>
  <si>
    <t>122201109</t>
  </si>
  <si>
    <t>Odkopávky a prekopávky nezapažené. Príplatok k cenám za lepivosť horniny 3</t>
  </si>
  <si>
    <t>465746274</t>
  </si>
  <si>
    <t>161101101</t>
  </si>
  <si>
    <t>Zvislé premiestnenie výkopku do 2,5 m</t>
  </si>
  <si>
    <t>-1926357592</t>
  </si>
  <si>
    <t>162201152</t>
  </si>
  <si>
    <t>Vodorovné premiestnenie výkopku z horniny 5-7 nad 20-50m</t>
  </si>
  <si>
    <t>-1159457594</t>
  </si>
  <si>
    <t>5</t>
  </si>
  <si>
    <t>162501222</t>
  </si>
  <si>
    <t>Vodorovné premiestnenie výkopku  po nespevnenej ceste z  horniny tr.5-7, do 100 m3 na vzdialenosť do 3000 m</t>
  </si>
  <si>
    <t>-1806975278</t>
  </si>
  <si>
    <t>162501223</t>
  </si>
  <si>
    <t>Vodorovné premiestnenie výkopku  po nespevnenej ceste z  horniny tr.5-7, do 100 m3, príplatok k cene za každých ďalšich a začatých 1000 m</t>
  </si>
  <si>
    <t>-456542488</t>
  </si>
  <si>
    <t>7</t>
  </si>
  <si>
    <t>171201201</t>
  </si>
  <si>
    <t>Uloženie sypaniny na skládky do 100 m3</t>
  </si>
  <si>
    <t>-388148420</t>
  </si>
  <si>
    <t>8</t>
  </si>
  <si>
    <t>171209002</t>
  </si>
  <si>
    <t>Poplatok za skladovanie - zemina a kamenivo (17 05) ostatné</t>
  </si>
  <si>
    <t>t</t>
  </si>
  <si>
    <t>-796491806</t>
  </si>
  <si>
    <t>Zvislé a kompletné konštrukcie</t>
  </si>
  <si>
    <t>9</t>
  </si>
  <si>
    <t>342273100</t>
  </si>
  <si>
    <t>Priečky z tvárnic hr. 100 mm P2-480 hladkých, na MVC a lepidlo</t>
  </si>
  <si>
    <t>1655679191</t>
  </si>
  <si>
    <t>Komunikácie</t>
  </si>
  <si>
    <t>10</t>
  </si>
  <si>
    <t>564831111</t>
  </si>
  <si>
    <t>Podklad zo štrkodrviny s rozprestretím a zhutnením, po zhutnení hr. 100 mm</t>
  </si>
  <si>
    <t>480771223</t>
  </si>
  <si>
    <t>11</t>
  </si>
  <si>
    <t>581114111</t>
  </si>
  <si>
    <t>Kryt z betónu prostého C 25/30 komunikácií pre peších hr. 50 mm</t>
  </si>
  <si>
    <t>-1668264754</t>
  </si>
  <si>
    <t>Úpravy povrchov, podlahy, osadenie</t>
  </si>
  <si>
    <t>12</t>
  </si>
  <si>
    <t>612465116</t>
  </si>
  <si>
    <t>Príprava vnútorného podkladu stien univerzálny základ</t>
  </si>
  <si>
    <t>705785691</t>
  </si>
  <si>
    <t>13</t>
  </si>
  <si>
    <t>612465146</t>
  </si>
  <si>
    <t>Vnútorná omietka stien tenkovrstvová, strojné nanášanie, Vápenná tenkovrstvová omietka hr. 6 mm</t>
  </si>
  <si>
    <t>-40258188</t>
  </si>
  <si>
    <t>14</t>
  </si>
  <si>
    <t>612481119</t>
  </si>
  <si>
    <t>Potiahnutie vnútorných stien, sklotextílnou mriežkou</t>
  </si>
  <si>
    <t>-136842547</t>
  </si>
  <si>
    <t>VV</t>
  </si>
  <si>
    <t>5,500*2</t>
  </si>
  <si>
    <t>Súčet</t>
  </si>
  <si>
    <t>15</t>
  </si>
  <si>
    <t>622464310</t>
  </si>
  <si>
    <t>Vonkajšia omietka stien mozaiková</t>
  </si>
  <si>
    <t>1781063984</t>
  </si>
  <si>
    <t>625251405</t>
  </si>
  <si>
    <t>Kontaktný zatepľovací systém hr. 100 mm- riešenie pre sokel (XPS) vr.líšt</t>
  </si>
  <si>
    <t>921154750</t>
  </si>
  <si>
    <t>17</t>
  </si>
  <si>
    <t>631362021</t>
  </si>
  <si>
    <t>Výstuž mazanín z betónov (z kameniva) a z ľahkých betónov zo zváraných sietí z drôtov typu KARI</t>
  </si>
  <si>
    <t>-2010211511</t>
  </si>
  <si>
    <t>18</t>
  </si>
  <si>
    <t>632451335.1</t>
  </si>
  <si>
    <t>Poter pieskovocementový 400 kg/m3, brúsený, hr. nad 30 do 40 mm</t>
  </si>
  <si>
    <t>-1978620231</t>
  </si>
  <si>
    <t>19</t>
  </si>
  <si>
    <t>648991111</t>
  </si>
  <si>
    <t>Osadenie parapetných dosiek z plastických a poloplast., hmôt, š. do 200 mm</t>
  </si>
  <si>
    <t>m</t>
  </si>
  <si>
    <t>999097770</t>
  </si>
  <si>
    <t>5624900370</t>
  </si>
  <si>
    <t>Parapet 160x25 mm</t>
  </si>
  <si>
    <t>1749390454</t>
  </si>
  <si>
    <t>Ostatné konštrukcie a práce-búranie</t>
  </si>
  <si>
    <t>21</t>
  </si>
  <si>
    <t>941955001</t>
  </si>
  <si>
    <t>Lešenie ľahké pracovné pomocné, s výškou lešeňovej podlahy do 1,20 m</t>
  </si>
  <si>
    <t>1751735065</t>
  </si>
  <si>
    <t>22</t>
  </si>
  <si>
    <t>953941220</t>
  </si>
  <si>
    <t>Osadenie kovového poklopu s rámom s plochou nad 1 m2</t>
  </si>
  <si>
    <t>ks</t>
  </si>
  <si>
    <t>-1123401819</t>
  </si>
  <si>
    <t>23</t>
  </si>
  <si>
    <t>5534002000</t>
  </si>
  <si>
    <t>Poklop oceľový ľahký 60x60 cm</t>
  </si>
  <si>
    <t>-333571000</t>
  </si>
  <si>
    <t>24</t>
  </si>
  <si>
    <t>965043431</t>
  </si>
  <si>
    <t>Búranie podkladov pod dlažby, liatych dlažieb a mazanín,betón s poterom,teracom hr.do 150 mm,  plochy do 4 m2 -2,20000t</t>
  </si>
  <si>
    <t>-695633797</t>
  </si>
  <si>
    <t>25</t>
  </si>
  <si>
    <t>9780HZS01</t>
  </si>
  <si>
    <t>Ostatné práce upravae,sekacie,pomocné práce/ pôvodných prvkov na fasade /</t>
  </si>
  <si>
    <t>HZS</t>
  </si>
  <si>
    <t>-922418488</t>
  </si>
  <si>
    <t>26</t>
  </si>
  <si>
    <t>979011111</t>
  </si>
  <si>
    <t>Zvislá doprava sutiny a vybúraných hmôt za prvé podlažie nad alebo pod základným podlažím</t>
  </si>
  <si>
    <t>293668468</t>
  </si>
  <si>
    <t>27</t>
  </si>
  <si>
    <t>979081111</t>
  </si>
  <si>
    <t>Odvoz sutiny a vybúraných hmôt na skládku do 1 km</t>
  </si>
  <si>
    <t>2022202930</t>
  </si>
  <si>
    <t>28</t>
  </si>
  <si>
    <t>979081121</t>
  </si>
  <si>
    <t>Odvoz sutiny a vybúraných hmôt na skládku za každý ďalší 1 km</t>
  </si>
  <si>
    <t>-355867926</t>
  </si>
  <si>
    <t>29</t>
  </si>
  <si>
    <t>979082111</t>
  </si>
  <si>
    <t>Vnútrostavenisková doprava sutiny a vybúraných hmôt do 10 m</t>
  </si>
  <si>
    <t>-727567284</t>
  </si>
  <si>
    <t>30</t>
  </si>
  <si>
    <t>979082121</t>
  </si>
  <si>
    <t>Vnútrostavenisková doprava sutiny a vybúraných hmôt za každých ďalších 5 m</t>
  </si>
  <si>
    <t>-46362707</t>
  </si>
  <si>
    <t>31</t>
  </si>
  <si>
    <t>979089411</t>
  </si>
  <si>
    <t>Demontáž a likvidácia - izolačné materiály a materiály obsahujúce azbest (17 06 ), nebezpečné</t>
  </si>
  <si>
    <t>192348762</t>
  </si>
  <si>
    <t>979089612</t>
  </si>
  <si>
    <t>Poplatok za skladovanie - iné odpady zo stavieb a demolácií</t>
  </si>
  <si>
    <t>-1394564602</t>
  </si>
  <si>
    <t>99</t>
  </si>
  <si>
    <t>Presun hmôt HSV</t>
  </si>
  <si>
    <t>33</t>
  </si>
  <si>
    <t>998011002</t>
  </si>
  <si>
    <t>Presun hmôt pre budovy (801, 803, 812), zvislá konštr. z tehál, tvárnic, z kovu výšky do 12 m</t>
  </si>
  <si>
    <t>373145656</t>
  </si>
  <si>
    <t>712</t>
  </si>
  <si>
    <t>Izolácie striech, povlakové krytiny</t>
  </si>
  <si>
    <t>34</t>
  </si>
  <si>
    <t>712370070</t>
  </si>
  <si>
    <t>Zhotovenie povlakovej krytiny striech plochých do 10° PVC-P fóliou upevnenou prikotvením so zvarením spoju</t>
  </si>
  <si>
    <t>1007061137</t>
  </si>
  <si>
    <t>35</t>
  </si>
  <si>
    <t>2832990650</t>
  </si>
  <si>
    <t>Kotviaca technika - vrut SK-RB Power</t>
  </si>
  <si>
    <t>-1311749962</t>
  </si>
  <si>
    <t>36</t>
  </si>
  <si>
    <t>2833000150</t>
  </si>
  <si>
    <t>Hydroizolačná fólia hr.1,50 mm, š.1,3m  šedá</t>
  </si>
  <si>
    <t>-498360553</t>
  </si>
  <si>
    <t>37</t>
  </si>
  <si>
    <t>2832990220</t>
  </si>
  <si>
    <t>Poplastovaný plech PVC 60, rozm.: 1x2m</t>
  </si>
  <si>
    <t>1630574307</t>
  </si>
  <si>
    <t>38</t>
  </si>
  <si>
    <t>712990040</t>
  </si>
  <si>
    <t>Položenie geotextílie vodorovne alebo zvislo na strechy ploché do 10°</t>
  </si>
  <si>
    <t>870998775</t>
  </si>
  <si>
    <t>39</t>
  </si>
  <si>
    <t>6936651400</t>
  </si>
  <si>
    <t>Geotextília netkaná polypropylénová PP   400</t>
  </si>
  <si>
    <t>-2069520947</t>
  </si>
  <si>
    <t>40</t>
  </si>
  <si>
    <t>998712201</t>
  </si>
  <si>
    <t>Presun hmôt pre izoláciu povlakovej krytiny v objektoch výšky do 6 m</t>
  </si>
  <si>
    <t>663298538</t>
  </si>
  <si>
    <t>41</t>
  </si>
  <si>
    <t>713122111</t>
  </si>
  <si>
    <t>Montáž tepelnej izolácie podláh polystyrénom,</t>
  </si>
  <si>
    <t>-477133574</t>
  </si>
  <si>
    <t>42</t>
  </si>
  <si>
    <t>2837650240</t>
  </si>
  <si>
    <t>extrudovaný polystyrén - XPS hrúbka  50mm</t>
  </si>
  <si>
    <t>-755956699</t>
  </si>
  <si>
    <t>43</t>
  </si>
  <si>
    <t>713141255</t>
  </si>
  <si>
    <t>Montáž TI striech plochých do 10° minerálnou vlnou, rozloženej v dvoch vrstvách, prikotvením</t>
  </si>
  <si>
    <t>-1824509779</t>
  </si>
  <si>
    <t>44</t>
  </si>
  <si>
    <t>6313670490</t>
  </si>
  <si>
    <t>T kamenná vlna  spádová vrstva hrúbka  20-60 mm</t>
  </si>
  <si>
    <t>-1446780645</t>
  </si>
  <si>
    <t>45</t>
  </si>
  <si>
    <t>6313670494</t>
  </si>
  <si>
    <t>T kamenná vlna  hrúbka 100 mm</t>
  </si>
  <si>
    <t>940759920</t>
  </si>
  <si>
    <t>46</t>
  </si>
  <si>
    <t>998713201</t>
  </si>
  <si>
    <t>Presun hmôt pre izolácie tepelné v objektoch výšky do 6 m</t>
  </si>
  <si>
    <t>-536062412</t>
  </si>
  <si>
    <t>763</t>
  </si>
  <si>
    <t>Konštrukcie - drevostavby</t>
  </si>
  <si>
    <t>47</t>
  </si>
  <si>
    <t>763161322</t>
  </si>
  <si>
    <t>SDK podhľad, kca z CD a UD profilov, dosky GKF hr. 15 mm uchytené priamo, TI hr. 160 mm, parozábrana</t>
  </si>
  <si>
    <t>886405977</t>
  </si>
  <si>
    <t>48</t>
  </si>
  <si>
    <t>998763401</t>
  </si>
  <si>
    <t>Presun hmôt pre sádrokartónové konštrukcie v stavbách(objektoch )výšky do 7 m</t>
  </si>
  <si>
    <t>-1680895225</t>
  </si>
  <si>
    <t>764</t>
  </si>
  <si>
    <t>Konštrukcie klampiarske</t>
  </si>
  <si>
    <t>49</t>
  </si>
  <si>
    <t>764410430</t>
  </si>
  <si>
    <t>Oplechovanie parapetov z pozinkovaného farbeného PZf plechu, vrátane rohov r.š. 200 mm</t>
  </si>
  <si>
    <t>1507247592</t>
  </si>
  <si>
    <t>4*1,5</t>
  </si>
  <si>
    <t>50</t>
  </si>
  <si>
    <t>998764201</t>
  </si>
  <si>
    <t>Presun hmôt pre konštrukcie klampiarske v objektoch výšky do 6 m</t>
  </si>
  <si>
    <t>1299802588</t>
  </si>
  <si>
    <t>766</t>
  </si>
  <si>
    <t>Konštrukcie stolárske</t>
  </si>
  <si>
    <t>51</t>
  </si>
  <si>
    <t>766621074</t>
  </si>
  <si>
    <t>Montáž okna plastového jednodielneho so zasklením š. 1500 mm  x v. 1200 mm</t>
  </si>
  <si>
    <t>1555917149</t>
  </si>
  <si>
    <t>52</t>
  </si>
  <si>
    <t>6114114000-2</t>
  </si>
  <si>
    <t>Plastové okno  H/B 1200/1500 mm jednokrídlové otváravo-sklopné</t>
  </si>
  <si>
    <t>-336574790</t>
  </si>
  <si>
    <t>53</t>
  </si>
  <si>
    <t>766641111</t>
  </si>
  <si>
    <t>Montáž dverí plastových, jednodielnych, so zasklením v. 2 m  x š. 0,9 m</t>
  </si>
  <si>
    <t>153802697</t>
  </si>
  <si>
    <t>54</t>
  </si>
  <si>
    <t>6114122100-5</t>
  </si>
  <si>
    <t>Plastové dvere  H/B 1970/700 mm otváravé biele, samozatvárač</t>
  </si>
  <si>
    <t>-1384862812</t>
  </si>
  <si>
    <t>55</t>
  </si>
  <si>
    <t>6114122100-1</t>
  </si>
  <si>
    <t>Plastové dvere  H/B 2100/900 mm otváravé biele, samozatvárač</t>
  </si>
  <si>
    <t>-337730202</t>
  </si>
  <si>
    <t>56</t>
  </si>
  <si>
    <t>6114122100-4</t>
  </si>
  <si>
    <t>Plastové dvere  H/B 1970/800 mm otváravé biele, samozatvárač</t>
  </si>
  <si>
    <t>613259905</t>
  </si>
  <si>
    <t>57</t>
  </si>
  <si>
    <t>766661413</t>
  </si>
  <si>
    <t>Montáž dverového krídla kompletiz.otváravého protipožiar., jednokrídlových, š.do 800 mm bez priezoru</t>
  </si>
  <si>
    <t>2062327063</t>
  </si>
  <si>
    <t>58</t>
  </si>
  <si>
    <t>6116400700-6</t>
  </si>
  <si>
    <t>Drevené plné požiarne dvere jednokrídlové, bez zárubne EW 30/D3-C, 80x197 cm  samozatvárač</t>
  </si>
  <si>
    <t>-352701867</t>
  </si>
  <si>
    <t>59</t>
  </si>
  <si>
    <t>998766201</t>
  </si>
  <si>
    <t>Presun hmot pre konštrukcie stolárske v objektoch výšky do 6 m</t>
  </si>
  <si>
    <t>1072382100</t>
  </si>
  <si>
    <t>767</t>
  </si>
  <si>
    <t>Konštrukcie doplnkové kovové</t>
  </si>
  <si>
    <t>60</t>
  </si>
  <si>
    <t>767392802</t>
  </si>
  <si>
    <t>Demontáž krytín striech z plechov skrutkovaných,  -0,00700t</t>
  </si>
  <si>
    <t>430993581</t>
  </si>
  <si>
    <t>61</t>
  </si>
  <si>
    <t>767411113</t>
  </si>
  <si>
    <t>Montáž opláštenia sendvičovými stenovými panelmi so skrytým zámkom na OK, hrúbky nad 150</t>
  </si>
  <si>
    <t>-709668714</t>
  </si>
  <si>
    <t>62</t>
  </si>
  <si>
    <t>5535865800</t>
  </si>
  <si>
    <t>Sendvičový panel z minerálnej vlny MW-W oceľový plášť š.1050mm: hr.panela 200mm</t>
  </si>
  <si>
    <t>2049721031</t>
  </si>
  <si>
    <t>63</t>
  </si>
  <si>
    <t>767411801</t>
  </si>
  <si>
    <t>Demontáž opláštenia AL stenovými panelmi s viditeľným spojom na OK  -0,0110t</t>
  </si>
  <si>
    <t>-1456168186</t>
  </si>
  <si>
    <t>64</t>
  </si>
  <si>
    <t>767662210</t>
  </si>
  <si>
    <t>Montáž mreží pevných otváravých</t>
  </si>
  <si>
    <t>1951487514</t>
  </si>
  <si>
    <t>1,88*2,55</t>
  </si>
  <si>
    <t>65</t>
  </si>
  <si>
    <t>55300Z03-Z</t>
  </si>
  <si>
    <t>OK. mreža + dvere vr.spoj.prvkov povrch.upravy  biela</t>
  </si>
  <si>
    <t>-2084163546</t>
  </si>
  <si>
    <t>1,5*1,2*4 "pol.č.2</t>
  </si>
  <si>
    <t>4,794 "pol.č.3</t>
  </si>
  <si>
    <t>66</t>
  </si>
  <si>
    <t>998767202</t>
  </si>
  <si>
    <t>Presun hmôt pre kovové stavebné doplnkové konštrukcie v objektoch výšky nad 6 do 12 m</t>
  </si>
  <si>
    <t>387625426</t>
  </si>
  <si>
    <t>777</t>
  </si>
  <si>
    <t>Podlahy syntetické</t>
  </si>
  <si>
    <t>67</t>
  </si>
  <si>
    <t>777531021</t>
  </si>
  <si>
    <t>Podlahy zo stierky polyuretánovej</t>
  </si>
  <si>
    <t>1531594596</t>
  </si>
  <si>
    <t>68</t>
  </si>
  <si>
    <t>998777201</t>
  </si>
  <si>
    <t>Presun hmôt pre podlahy syntetické v objektoch výšky do 6 m</t>
  </si>
  <si>
    <t>271492056</t>
  </si>
  <si>
    <t>783</t>
  </si>
  <si>
    <t>Nátery</t>
  </si>
  <si>
    <t>69</t>
  </si>
  <si>
    <t>783201811</t>
  </si>
  <si>
    <t>Odstránenie starých náterov z kovových stavebných doplnkových konštrukcií oškrabaním</t>
  </si>
  <si>
    <t>-1322777781</t>
  </si>
  <si>
    <t>70</t>
  </si>
  <si>
    <t>783222100</t>
  </si>
  <si>
    <t>Nátery kov.stav.doplnk.konštr. syntetické farby  na vzduchu schnúce dvojnásobné</t>
  </si>
  <si>
    <t>267227711</t>
  </si>
  <si>
    <t>71</t>
  </si>
  <si>
    <t>783903812</t>
  </si>
  <si>
    <t>Ostatné práce odmastenie chemickými saponátmi</t>
  </si>
  <si>
    <t>-2114471165</t>
  </si>
  <si>
    <t>784</t>
  </si>
  <si>
    <t>Maľby</t>
  </si>
  <si>
    <t>72</t>
  </si>
  <si>
    <t>784410100</t>
  </si>
  <si>
    <t>Penetrovanie jednonásobné jemnozrnných podkladov</t>
  </si>
  <si>
    <t>-2108406285</t>
  </si>
  <si>
    <t>73</t>
  </si>
  <si>
    <t>784452470</t>
  </si>
  <si>
    <t>Maľby z maliarskych zmesí 2x</t>
  </si>
  <si>
    <t>882934759</t>
  </si>
  <si>
    <t>02 - ASR - práce navyše</t>
  </si>
  <si>
    <t>632458502</t>
  </si>
  <si>
    <t>Cementová samonivelizačná stierka, hr. 4 mm</t>
  </si>
  <si>
    <t>353571671</t>
  </si>
  <si>
    <t>príprava podkladu pre PUR podlahu</t>
  </si>
  <si>
    <t>200</t>
  </si>
  <si>
    <t>634601521.P</t>
  </si>
  <si>
    <t>Zaplnenie  škár PUR tmelom šírky škáry do 10 mm</t>
  </si>
  <si>
    <t>460500595</t>
  </si>
  <si>
    <t>965044201</t>
  </si>
  <si>
    <t>Brúsenie existujúcich betónových podláh, zbrúsenie hrúbky do 3 mm</t>
  </si>
  <si>
    <t>-428884914</t>
  </si>
  <si>
    <t>965044291</t>
  </si>
  <si>
    <t>Príplatok k brúseniu existujúcich betónových podláh, za každý ďalší 1 mm hrúbky</t>
  </si>
  <si>
    <t>-1007946282</t>
  </si>
  <si>
    <t>998011001</t>
  </si>
  <si>
    <t>Presun hmôt pre budovy  (801, 803, 812), zvislá konštr. z tehál, tvárnic, z kovu výšky do 6 m</t>
  </si>
  <si>
    <t>1325800</t>
  </si>
  <si>
    <t>711790110.P</t>
  </si>
  <si>
    <t>Zhotovenie detailov k hydroizolačným fóliam - kútová lišta z HPP pre kotvenie na vnútorných a vonkajších hranách</t>
  </si>
  <si>
    <t>1107324921</t>
  </si>
  <si>
    <t>311970001800</t>
  </si>
  <si>
    <t>Teleskop univerzálny FATRAFOL NYLON do dĺžky 400 mm</t>
  </si>
  <si>
    <t>-927064785</t>
  </si>
  <si>
    <t>553430004900.P</t>
  </si>
  <si>
    <t>Lišta kútová vyhnutá z poplastovaného plechu FATRAFOL, PVC š. 400 mm, dĺ. 2 m</t>
  </si>
  <si>
    <t>-671554437</t>
  </si>
  <si>
    <t>998712101</t>
  </si>
  <si>
    <t>1203598717</t>
  </si>
  <si>
    <t>764421520</t>
  </si>
  <si>
    <t>Oplechovanie ríms, balkónov, terás z poplastovaného plechu, r.š. 200 mm</t>
  </si>
  <si>
    <t>-1947203966</t>
  </si>
  <si>
    <t>998764101</t>
  </si>
  <si>
    <t>-1305990347</t>
  </si>
  <si>
    <t>783894612</t>
  </si>
  <si>
    <t>Náter farbami ekologickými riediteľnými vodou SADAKRINOM bielym pre náter sadrokartón. stropov 2x</t>
  </si>
  <si>
    <t>-2139773842</t>
  </si>
  <si>
    <t>povrchová úprava SDK - Q2</t>
  </si>
  <si>
    <t>Penetrovanie jednonásobné jemnozrnných podkladov výšky do 3,80 m</t>
  </si>
  <si>
    <t>-1091083423</t>
  </si>
  <si>
    <t>SO 04 - SO 05 - ELI</t>
  </si>
  <si>
    <t>01 - ELI</t>
  </si>
  <si>
    <t>D1 - PRÁCE A DODÁVKY M</t>
  </si>
  <si>
    <t xml:space="preserve">    M21 - 155 Elektromontáže</t>
  </si>
  <si>
    <t xml:space="preserve">    M22 - 156 Montáž oznamovacích,signalizačných a zabezpeč. zariadení</t>
  </si>
  <si>
    <t>D1</t>
  </si>
  <si>
    <t>PRÁCE A DODÁVKY M</t>
  </si>
  <si>
    <t>M21</t>
  </si>
  <si>
    <t>155 Elektromontáže</t>
  </si>
  <si>
    <t>21001-0003</t>
  </si>
  <si>
    <t>Rúrka ohybná PVC pod omietkou 23mm</t>
  </si>
  <si>
    <t>345 650L502</t>
  </si>
  <si>
    <t>Rúrka el-inšt PVC ohybná P20</t>
  </si>
  <si>
    <t>256</t>
  </si>
  <si>
    <t>345 650L504</t>
  </si>
  <si>
    <t>Rúrka el-inšt PVC ohybná P32</t>
  </si>
  <si>
    <t>21001-0004</t>
  </si>
  <si>
    <t>Rúrka ohybná PVC pod omietkou 29mm</t>
  </si>
  <si>
    <t>343 8136</t>
  </si>
  <si>
    <t>Krabica KEZ do zateplenia</t>
  </si>
  <si>
    <t>345 604T002</t>
  </si>
  <si>
    <t>Škatuľa KO 68 odbočná (D72x42)</t>
  </si>
  <si>
    <t>kus</t>
  </si>
  <si>
    <t>21001-0311</t>
  </si>
  <si>
    <t>Škatuľa KO odbočná kruhová (D68) bez zapojenia</t>
  </si>
  <si>
    <t>21010-0002</t>
  </si>
  <si>
    <t>Ukončenie vodiča v rozvádzači a zapojenie 4-6</t>
  </si>
  <si>
    <t>21010-0003</t>
  </si>
  <si>
    <t>Ukončenie vodiča v rozvádzači a zapojenie 10-16</t>
  </si>
  <si>
    <t>21010-0011</t>
  </si>
  <si>
    <t>Ukončenie vodiča v rozvádzači a zapojenie 185</t>
  </si>
  <si>
    <t>21010-0251</t>
  </si>
  <si>
    <t>Ukončenie káblov celoplastových smršť. záklopkou do 4x10</t>
  </si>
  <si>
    <t>21010-0259</t>
  </si>
  <si>
    <t>Ukončenie káblov celoplastových smršť. záklopkou 5x6-10</t>
  </si>
  <si>
    <t>21011-0041</t>
  </si>
  <si>
    <t>Spínač zapustený IP20, rad.1</t>
  </si>
  <si>
    <t>345 300C101</t>
  </si>
  <si>
    <t>Spínač rad.1 : prístroj bez rámika, polárna biela</t>
  </si>
  <si>
    <t>345 531C001</t>
  </si>
  <si>
    <t>Rámik 1-násobný : polárna biela</t>
  </si>
  <si>
    <t>21011-0045</t>
  </si>
  <si>
    <t>Prepínač zapustený IP20, rad.6</t>
  </si>
  <si>
    <t>345 324C101</t>
  </si>
  <si>
    <t>Prepínač rad.6 : prístroj bez rámika, polárna biela</t>
  </si>
  <si>
    <t>21011-0046</t>
  </si>
  <si>
    <t>Prepínač zapustený IP20, rad.7</t>
  </si>
  <si>
    <t>345 327C101</t>
  </si>
  <si>
    <t>Prepínač rad.7 : prístroj bez rámika, polárna biela</t>
  </si>
  <si>
    <t>21011-1022</t>
  </si>
  <si>
    <t>Zásuvka nástenná IP20, x-násobná 10/16A - 250V, priebežná</t>
  </si>
  <si>
    <t>345 400C201</t>
  </si>
  <si>
    <t>Zásuvka 1-nás. prístroj bez rámika, polárna biela</t>
  </si>
  <si>
    <t>345 411C401</t>
  </si>
  <si>
    <t>Zásuvka 2-nás. clonky, polárna biela</t>
  </si>
  <si>
    <t>345 415C401</t>
  </si>
  <si>
    <t>Zásuvka 2-nás. s prepäťovou ochranou, polárna biela</t>
  </si>
  <si>
    <t>358 1300C04</t>
  </si>
  <si>
    <t>Tlačidlo núdzové - červené</t>
  </si>
  <si>
    <t>999 L00292</t>
  </si>
  <si>
    <t>Reléová zostava</t>
  </si>
  <si>
    <t>357 004C005</t>
  </si>
  <si>
    <t>Rozvodnica - 4x12MD, dvere plast biele, IP40 (Z)</t>
  </si>
  <si>
    <t>357 038O050</t>
  </si>
  <si>
    <t>Pripojovací blok, pre prepojovacie lišty</t>
  </si>
  <si>
    <t>358 5101O08</t>
  </si>
  <si>
    <t>Istič 1-pólový - 10kA (1MD) 2B-1</t>
  </si>
  <si>
    <t>358 5101O10</t>
  </si>
  <si>
    <t>Istič 1-pólový - 10kA (1MD) 6B-1</t>
  </si>
  <si>
    <t>358 5101O12</t>
  </si>
  <si>
    <t>Istič 1-pólový - 10kA (1MD) 10B-1</t>
  </si>
  <si>
    <t>358 5101O14</t>
  </si>
  <si>
    <t>Istič 1-pólový - 10kA (1MD) 16B-1</t>
  </si>
  <si>
    <t>358 5301O17</t>
  </si>
  <si>
    <t>Istič 3-pólový - 10kA (3MD) 32B-3</t>
  </si>
  <si>
    <t>358 5522O06</t>
  </si>
  <si>
    <t>Chránič prúdový s ističom 1+N-pól 10kA 25B-N1-030AC (2MD)</t>
  </si>
  <si>
    <t>358 5605O05</t>
  </si>
  <si>
    <t>Zvodič kombinovaný typ 1+2 : V25-B+C/3</t>
  </si>
  <si>
    <t>74</t>
  </si>
  <si>
    <t>358 58C033</t>
  </si>
  <si>
    <t>Stýkač inštalačný 3-pól  CT 40A (3-0), cievka 230/240V (3MD)</t>
  </si>
  <si>
    <t>76</t>
  </si>
  <si>
    <t>B-9 000-1.4</t>
  </si>
  <si>
    <t>Prepojenie pomocných obvodov</t>
  </si>
  <si>
    <t>78</t>
  </si>
  <si>
    <t>B-9 000-10.3</t>
  </si>
  <si>
    <t>Príslušenstvo rozvádzača: svorkovnice, prep. lišty, vodiče .....</t>
  </si>
  <si>
    <t>80</t>
  </si>
  <si>
    <t>21012-0401</t>
  </si>
  <si>
    <t>Istič modulový 1-pól. do 25A</t>
  </si>
  <si>
    <t>82</t>
  </si>
  <si>
    <t>21012-0451</t>
  </si>
  <si>
    <t>Istič modulový 3-pól. do 25A</t>
  </si>
  <si>
    <t>84</t>
  </si>
  <si>
    <t>21013-0105</t>
  </si>
  <si>
    <t>Stýkač modulový 3-pól, 40A/500V-AC</t>
  </si>
  <si>
    <t>86</t>
  </si>
  <si>
    <t>21019-0002</t>
  </si>
  <si>
    <t>Montáž rozvodnice do 50kg</t>
  </si>
  <si>
    <t>88</t>
  </si>
  <si>
    <t>21019-0005</t>
  </si>
  <si>
    <t>Montáž rozvodnice do 200kg</t>
  </si>
  <si>
    <t>90</t>
  </si>
  <si>
    <t>21019-0007</t>
  </si>
  <si>
    <t>Dokončovacie práce na rozvádzačoch 20-50kg</t>
  </si>
  <si>
    <t>92</t>
  </si>
  <si>
    <t>357 506H071</t>
  </si>
  <si>
    <t>Skriňa HR s výzbrojou, prípravou pre elektromery a atestom</t>
  </si>
  <si>
    <t>94</t>
  </si>
  <si>
    <t>21019-0009</t>
  </si>
  <si>
    <t>Dokončovacie práce na rozvádzačoch 200-300kg</t>
  </si>
  <si>
    <t>96</t>
  </si>
  <si>
    <t>21020-0027</t>
  </si>
  <si>
    <t>Svietidlo žiarovkové nástenné IP20, 1x60W</t>
  </si>
  <si>
    <t>98</t>
  </si>
  <si>
    <t>21020-0043</t>
  </si>
  <si>
    <t>100</t>
  </si>
  <si>
    <t>21020-1037</t>
  </si>
  <si>
    <t>Svietidlo žiarivkové stropné IP20, 1x36W</t>
  </si>
  <si>
    <t>102</t>
  </si>
  <si>
    <t>348 8B0034</t>
  </si>
  <si>
    <t>Svietidlo žiarivkové núdzové LED IP30,11LEDSW, EMERGENCY</t>
  </si>
  <si>
    <t>104</t>
  </si>
  <si>
    <t>348 2B3409</t>
  </si>
  <si>
    <t>Svietidlo žiarivkové lineárne prisadené IP20,2x36W,EVG: SIMPLE TS T8</t>
  </si>
  <si>
    <t>106</t>
  </si>
  <si>
    <t>348 2B3643</t>
  </si>
  <si>
    <t>Svietidlo lineárne prisadené  LED (36W)</t>
  </si>
  <si>
    <t>108</t>
  </si>
  <si>
    <t>348 2B3644</t>
  </si>
  <si>
    <t>Svietidlo lineárne prisadené  LED (36W) s núdzovoým zrojom</t>
  </si>
  <si>
    <t>110</t>
  </si>
  <si>
    <t>348 2E0010</t>
  </si>
  <si>
    <t>Prisadené svietidlo s kryt.,LED,diam.370 (24W) IP44</t>
  </si>
  <si>
    <t>112</t>
  </si>
  <si>
    <t>21022-0025</t>
  </si>
  <si>
    <t>Vedenie uzemňovacie v zemi FeZn do 120mm2</t>
  </si>
  <si>
    <t>114</t>
  </si>
  <si>
    <t>21022-0101</t>
  </si>
  <si>
    <t>Vodič zberný, zvodový s podperami FeZn D10, Al D10, Cu D8mm</t>
  </si>
  <si>
    <t>116</t>
  </si>
  <si>
    <t>21022-0231</t>
  </si>
  <si>
    <t>Tyč zvodová, upevnenie na hrebeň strechy do 3m na stojan</t>
  </si>
  <si>
    <t>118</t>
  </si>
  <si>
    <t>21022-0302</t>
  </si>
  <si>
    <t>Svorka bleskozvodná nad 2 skrutky (SJ,SK,SO,SZ,ST,SR01-2)</t>
  </si>
  <si>
    <t>120</t>
  </si>
  <si>
    <t>21022-0401</t>
  </si>
  <si>
    <t>Štítok na označenie zvodu</t>
  </si>
  <si>
    <t>122</t>
  </si>
  <si>
    <t>21022-0452</t>
  </si>
  <si>
    <t>Ochranné pospojovanie vodičom Cu 4-25mm2, pevne uložené</t>
  </si>
  <si>
    <t>124</t>
  </si>
  <si>
    <t>341 010M046</t>
  </si>
  <si>
    <t>Vodič Cu : CY 25 GNYE lano (RM) zel/žlté</t>
  </si>
  <si>
    <t>126</t>
  </si>
  <si>
    <t>341 010M439</t>
  </si>
  <si>
    <t>Vodič Cu : H07V-K 16 GNYE lanko (RM) zel/žltý</t>
  </si>
  <si>
    <t>128</t>
  </si>
  <si>
    <t>341 010M446</t>
  </si>
  <si>
    <t>Vodič Cu : H07V-K 25 GNYE lanko (RM) zel/žltý</t>
  </si>
  <si>
    <t>130</t>
  </si>
  <si>
    <t>341 215M110</t>
  </si>
  <si>
    <t>Kábel bezhalogénový Cu 1kV : N2XH-J 3x1,5</t>
  </si>
  <si>
    <t>132</t>
  </si>
  <si>
    <t>341 215M120</t>
  </si>
  <si>
    <t>Kábel bezhalogénový Cu 1kV : N2XH-J 3x2,5</t>
  </si>
  <si>
    <t>134</t>
  </si>
  <si>
    <t>341 215M350</t>
  </si>
  <si>
    <t>Kábel bezhalogénový Cu 1kV : N2XH-J 5x10</t>
  </si>
  <si>
    <t>136</t>
  </si>
  <si>
    <t>21080-0648</t>
  </si>
  <si>
    <t>Vodič Cu prepojovací pevne uložený CYA 16</t>
  </si>
  <si>
    <t>138</t>
  </si>
  <si>
    <t>21080-0649</t>
  </si>
  <si>
    <t>Vodič Cu prepojovací pevne uložený CYA 25</t>
  </si>
  <si>
    <t>140</t>
  </si>
  <si>
    <t>21081-0005</t>
  </si>
  <si>
    <t>Kábel 750V voľne uložený CYKY 3x1,5</t>
  </si>
  <si>
    <t>142</t>
  </si>
  <si>
    <t>21081-0046</t>
  </si>
  <si>
    <t>Kábel 750V pevne uložený CYKY 3x2,5</t>
  </si>
  <si>
    <t>144</t>
  </si>
  <si>
    <t>21081-0057</t>
  </si>
  <si>
    <t>Kábel 750V pevne uložený CYKY 5x4-16</t>
  </si>
  <si>
    <t>146</t>
  </si>
  <si>
    <t>21101-0010</t>
  </si>
  <si>
    <t>Osadenie HM 8 do tvrdého kameňa, betónu a železobet.</t>
  </si>
  <si>
    <t>148</t>
  </si>
  <si>
    <t>75</t>
  </si>
  <si>
    <t>345 955-100</t>
  </si>
  <si>
    <t>Objímka zatváracia pre zavesenie kábla UZS</t>
  </si>
  <si>
    <t>150</t>
  </si>
  <si>
    <t>345 955K112</t>
  </si>
  <si>
    <t>Hmoždinka PA : HN 8x45</t>
  </si>
  <si>
    <t>152</t>
  </si>
  <si>
    <t>77</t>
  </si>
  <si>
    <t>21328-0060</t>
  </si>
  <si>
    <t>PPV (pomocné a podružné výkony)</t>
  </si>
  <si>
    <t>154</t>
  </si>
  <si>
    <t>21329-0040</t>
  </si>
  <si>
    <t>Demontáž existujúceho zariadenia</t>
  </si>
  <si>
    <t>hod</t>
  </si>
  <si>
    <t>156</t>
  </si>
  <si>
    <t>79</t>
  </si>
  <si>
    <t>21329-0150</t>
  </si>
  <si>
    <t>Drobné elektroinštalačné práce</t>
  </si>
  <si>
    <t>158</t>
  </si>
  <si>
    <t>21329-1000</t>
  </si>
  <si>
    <t>Spracovanie východiskovej revízie a vypracovanie správy</t>
  </si>
  <si>
    <t>160</t>
  </si>
  <si>
    <t>81</t>
  </si>
  <si>
    <t>345 624470</t>
  </si>
  <si>
    <t>Svorkovnica 2,5mm2 2pól.</t>
  </si>
  <si>
    <t>162</t>
  </si>
  <si>
    <t>345 624490</t>
  </si>
  <si>
    <t>Svorkovnica 2,5mm2 3pól.</t>
  </si>
  <si>
    <t>164</t>
  </si>
  <si>
    <t>83</t>
  </si>
  <si>
    <t>354 410400</t>
  </si>
  <si>
    <t>Tyč zachytávacia 2000mm bez osadenia</t>
  </si>
  <si>
    <t>166</t>
  </si>
  <si>
    <t>354 412120</t>
  </si>
  <si>
    <t>Držiak zberacích tyčí d20mm</t>
  </si>
  <si>
    <t>168</t>
  </si>
  <si>
    <t>85</t>
  </si>
  <si>
    <t>354 413120</t>
  </si>
  <si>
    <t>Strieška ochranná horná d 20mm</t>
  </si>
  <si>
    <t>170</t>
  </si>
  <si>
    <t>354 418600</t>
  </si>
  <si>
    <t>Svorka k tyčiam SJ 01 d 20mm</t>
  </si>
  <si>
    <t>172</t>
  </si>
  <si>
    <t>87</t>
  </si>
  <si>
    <t>354 418750</t>
  </si>
  <si>
    <t>Svorka krížová SK pre vodič d6-10mm</t>
  </si>
  <si>
    <t>174</t>
  </si>
  <si>
    <t>354 419050</t>
  </si>
  <si>
    <t>Svorka pripojovacia SO  d6-12mm</t>
  </si>
  <si>
    <t>176</t>
  </si>
  <si>
    <t>89</t>
  </si>
  <si>
    <t>354 419250</t>
  </si>
  <si>
    <t>Svorka skúšobná SZ na lano d6-12mm</t>
  </si>
  <si>
    <t>178</t>
  </si>
  <si>
    <t>354 9000A34</t>
  </si>
  <si>
    <t>Pásovina uzemňovacia FeZn 30x4</t>
  </si>
  <si>
    <t>kg</t>
  </si>
  <si>
    <t>180</t>
  </si>
  <si>
    <t>91</t>
  </si>
  <si>
    <t>354 9001A70</t>
  </si>
  <si>
    <t>Drôt uzemňovací, zvodový AlMgSi D8</t>
  </si>
  <si>
    <t>182</t>
  </si>
  <si>
    <t>354 901O31</t>
  </si>
  <si>
    <t>Strešná podpera vedenia</t>
  </si>
  <si>
    <t>184</t>
  </si>
  <si>
    <t>93</t>
  </si>
  <si>
    <t>354 903Z42</t>
  </si>
  <si>
    <t>Svorka SR 02, odbočná spojov. pre pásovinu 30x4 (M8)</t>
  </si>
  <si>
    <t>186</t>
  </si>
  <si>
    <t>M22</t>
  </si>
  <si>
    <t>156 Montáž oznamovacích,signalizačných a zabezpeč. zariadení</t>
  </si>
  <si>
    <t>22028-0201</t>
  </si>
  <si>
    <t>Kábel uložený v rúrkach : SEKU, SYKY do D 6mm</t>
  </si>
  <si>
    <t>188</t>
  </si>
  <si>
    <t>95</t>
  </si>
  <si>
    <t>22032-0201</t>
  </si>
  <si>
    <t>Montáž zvončeka na vnútorné použitie 3-24V/AC-DC</t>
  </si>
  <si>
    <t>190</t>
  </si>
  <si>
    <t>22073-0403</t>
  </si>
  <si>
    <t>Záverečné meranie sekundárnej siete</t>
  </si>
  <si>
    <t>192</t>
  </si>
  <si>
    <t>97</t>
  </si>
  <si>
    <t>341 213500</t>
  </si>
  <si>
    <t>Kábel oznamovací Cu jadro SEKU 2x0,6</t>
  </si>
  <si>
    <t>194</t>
  </si>
  <si>
    <t>345 317490</t>
  </si>
  <si>
    <t>Ovládač zvonkový</t>
  </si>
  <si>
    <t>196</t>
  </si>
  <si>
    <t>374 141200</t>
  </si>
  <si>
    <t>Zvonček bytový</t>
  </si>
  <si>
    <t>198</t>
  </si>
  <si>
    <t>22083-0156</t>
  </si>
  <si>
    <t>Montáž tlačítka núdzového zastavenia</t>
  </si>
  <si>
    <t>02 - ELI - práce navyše</t>
  </si>
  <si>
    <t>21329-0040.P</t>
  </si>
  <si>
    <t>Demontáž poškodených časti</t>
  </si>
  <si>
    <t>kpl</t>
  </si>
  <si>
    <t>-1198806110</t>
  </si>
  <si>
    <t>101</t>
  </si>
  <si>
    <t>21329-0150.P</t>
  </si>
  <si>
    <t>Pridružné stavebné práce</t>
  </si>
  <si>
    <t>1829731850</t>
  </si>
  <si>
    <t>SO 04, SO 05 - UK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</si>
  <si>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</si>
  <si>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</si>
  <si>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</si>
  <si>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</si>
  <si>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M - Práce a dodávky M</t>
  </si>
  <si>
    <t xml:space="preserve">    21-M - Elektromontáže</t>
  </si>
  <si>
    <t xml:space="preserve">    23-M - Montáže potrubia</t>
  </si>
  <si>
    <t xml:space="preserve">    36-M - Montáž prevádzkových, meracích a regulačných zariadení</t>
  </si>
  <si>
    <t>HZS - Hodinové zúčtovacie sadzby</t>
  </si>
  <si>
    <t>971033231</t>
  </si>
  <si>
    <t>Vybúranie otvoru v murive tehl. plochy do 0, 0225 m2 hr.do 150 mm,  -0,00400t</t>
  </si>
  <si>
    <t>973031619</t>
  </si>
  <si>
    <t>Vysekanie kapsy pre klátiky a krabice, veľkosti do 150x150x100 mm,  -0,00300t</t>
  </si>
  <si>
    <t>974031164</t>
  </si>
  <si>
    <t>Vysekávanie rýh v akomkoľvek murive tehlovom na akúkoľvek maltu do hĺbky 150 mm a š. do 150 mm,  -0,04000t</t>
  </si>
  <si>
    <t>713482301</t>
  </si>
  <si>
    <t>Montaž izolaných trubíc z PE hr.6 mm, vnút.priemer 18 mm</t>
  </si>
  <si>
    <t>2837741534</t>
  </si>
  <si>
    <t>Izolačné trubice z PE D 18 x 9</t>
  </si>
  <si>
    <t>713482302</t>
  </si>
  <si>
    <t>Montaž izolačných trubíc  hr.6 mm, vnút.priemer 22 mm</t>
  </si>
  <si>
    <t>2837741547</t>
  </si>
  <si>
    <t>Izolačné trubice z PE D 22 x 9</t>
  </si>
  <si>
    <t>713482304</t>
  </si>
  <si>
    <t>Montaž izolačných trubíc z PE hr.6 mm, vnút.priemer 35 mm</t>
  </si>
  <si>
    <t>2837741573</t>
  </si>
  <si>
    <t>Izolačné trubice z PE D 35 x 9</t>
  </si>
  <si>
    <t>713482305</t>
  </si>
  <si>
    <t>Montaž izolačných trubíc z PE hr. do 13 mm, vnút.priemer 22 - 42 mm</t>
  </si>
  <si>
    <t>2837711100</t>
  </si>
  <si>
    <t>Izolačné trubice z PE D 42 x 9</t>
  </si>
  <si>
    <t>713482306</t>
  </si>
  <si>
    <t>Montaž izolačných trubíc hr. do 13 mm, vnút.priemer 43-52 mm</t>
  </si>
  <si>
    <t>2837711300</t>
  </si>
  <si>
    <t>Izoláčné trubice z PE D 52 x 9</t>
  </si>
  <si>
    <t>998713292</t>
  </si>
  <si>
    <t>Izolácie tepelné, prípl.za presun nad vymedz. najväčšiu dopravnú vzdial. do 100 m</t>
  </si>
  <si>
    <t>732</t>
  </si>
  <si>
    <t>Ústredné kúrenie - strojovne</t>
  </si>
  <si>
    <t>732429112</t>
  </si>
  <si>
    <t>Montáž čerpadla (do potrubia) obehového špirálového DN 40</t>
  </si>
  <si>
    <t>súb.</t>
  </si>
  <si>
    <t>4268155580</t>
  </si>
  <si>
    <t>Obehové čerpadlo vysokoúčinné 32-40 1x230-240V 50Hz, tr. A, AUTOADAPT</t>
  </si>
  <si>
    <t>998732201</t>
  </si>
  <si>
    <t>Presun hmôt pre strojovne v objektoch výšky do 6 m</t>
  </si>
  <si>
    <t>998732293</t>
  </si>
  <si>
    <t>Strojovne, prípl.za presun nad vymedz. najväčšiu dopravnú vzdialenosť do 500 m</t>
  </si>
  <si>
    <t>733</t>
  </si>
  <si>
    <t>Ústredné kúrenie - rozvodné potrubie</t>
  </si>
  <si>
    <t>733111105</t>
  </si>
  <si>
    <t>Potrubie z rúrok závitových oceľových bezšvových bežných nízkotlakových DN 25</t>
  </si>
  <si>
    <t>733111106</t>
  </si>
  <si>
    <t>Potrubie z rúrok závitových oceľových bezšvových bežných nízkotlakových DN 32</t>
  </si>
  <si>
    <t>733111107</t>
  </si>
  <si>
    <t>Potrubie z rúrok závitových oceľových bezšvových bežných nízkotlakových DN 40</t>
  </si>
  <si>
    <t>733161501</t>
  </si>
  <si>
    <t>Potrubie plasthliníkové PE-RT 16x2 mm z rúrok v kotúčoch</t>
  </si>
  <si>
    <t>733161503</t>
  </si>
  <si>
    <t>Potrubie plasthliníkové PE-RT 20x2 mm z rúrok v kotúčoch</t>
  </si>
  <si>
    <t>998733201</t>
  </si>
  <si>
    <t>Presun hmôt pre rozvody potrubia v objektoch výšky do 6 m</t>
  </si>
  <si>
    <t>998733293</t>
  </si>
  <si>
    <t>Rozvody potrubia, prípl.za presun nad vymedz. najväčšiu dopravnú vzdial. do 500 m</t>
  </si>
  <si>
    <t>734</t>
  </si>
  <si>
    <t>Ústredné kúrenie - armatúry</t>
  </si>
  <si>
    <t>734209114</t>
  </si>
  <si>
    <t>Montáž závitovej armatúry s 2 závitmi G 3/4</t>
  </si>
  <si>
    <t>1306612</t>
  </si>
  <si>
    <t>Ventil kompakt armatúra rohová  Rp1/2"xG 3/4" rohová, pre          2-rúrkové sústavy</t>
  </si>
  <si>
    <t>1421732</t>
  </si>
  <si>
    <t>Ventil DN20 vyvažovací, s merac. ventilčekmi pre meranie tlakovej diferencie</t>
  </si>
  <si>
    <t>734209115</t>
  </si>
  <si>
    <t>Montáž závitovej armatúry s 2 závitmi G 1</t>
  </si>
  <si>
    <t>2860032940</t>
  </si>
  <si>
    <t>Guľový kohút so šrobením 1"  k zostave rozdeľ-zberača</t>
  </si>
  <si>
    <t>4849227690</t>
  </si>
  <si>
    <t>Ukončenie rozdeľ-zberača  1" s vypustením a odvzdušnením</t>
  </si>
  <si>
    <t>734209116</t>
  </si>
  <si>
    <t>Montáž závitovej armatúry s 2 závitmi G 5/4</t>
  </si>
  <si>
    <t>1421734</t>
  </si>
  <si>
    <t>Ventil DN32  vyvažovací, s merac. ventilčekmi pre meranie tlakovej diferencie</t>
  </si>
  <si>
    <t>734209117</t>
  </si>
  <si>
    <t>Montáž závitovej armatúry s 2 závitmi G 6/4</t>
  </si>
  <si>
    <t>1219025</t>
  </si>
  <si>
    <t>Guľový kohút DN40 s pákovým ovládačom</t>
  </si>
  <si>
    <t>08412112</t>
  </si>
  <si>
    <t>Filter závitový, 6/4", mosadz</t>
  </si>
  <si>
    <t>08030112</t>
  </si>
  <si>
    <t>Spätná klapka 6/4", vnútorný - vnútorný závit, mosadz</t>
  </si>
  <si>
    <t>734213250</t>
  </si>
  <si>
    <t>Montáž ventilu odvzdušňovacieho závitového automatického G 1/2</t>
  </si>
  <si>
    <t>4849210116</t>
  </si>
  <si>
    <t>Hygroskopický automatický odvzdušňovací ventil, 1/2"</t>
  </si>
  <si>
    <t>734223208</t>
  </si>
  <si>
    <t>Montáž termostatickej hlavice kvapalinovej jednoduchej</t>
  </si>
  <si>
    <t>1920038</t>
  </si>
  <si>
    <t>Hlavica termostat. M30x1,5, s polohou "0", kolmými drážkami, s kvapalin.snímačom, nastaviteľná protimraz.ochrana pri cca 6°C</t>
  </si>
  <si>
    <t>734261224</t>
  </si>
  <si>
    <t>Závitový medzikus G 3/4</t>
  </si>
  <si>
    <t>734261226</t>
  </si>
  <si>
    <t>Závitový medzikus G 5/4</t>
  </si>
  <si>
    <t>734291113</t>
  </si>
  <si>
    <t>Ostané armatúry, kohútik plniaci a vypúšťací normy 13 7061, PN 1,0/100st. C G 1/2</t>
  </si>
  <si>
    <t>734412115</t>
  </si>
  <si>
    <t>Montáž teplomeru technického axiálneho priemer 63 mm dĺžka 50 mm</t>
  </si>
  <si>
    <t>4849210216</t>
  </si>
  <si>
    <t>Teplomer axiálny, D 63/L 50 mm, O 63 mm, zadné napojenie</t>
  </si>
  <si>
    <t>734494213</t>
  </si>
  <si>
    <t>Ostatné meracie armatúry, návarok s rúrkovým závitom akosť mat. 22 353.0 G 1/2</t>
  </si>
  <si>
    <t>998734201</t>
  </si>
  <si>
    <t>Presun hmôt pre armatúry v objektoch výšky do 6 m</t>
  </si>
  <si>
    <t>998734293</t>
  </si>
  <si>
    <t>Armatúry, prípl.za presun nad vymedz. najväčšiu dopravnú vzdialenosť do 500 m</t>
  </si>
  <si>
    <t>735</t>
  </si>
  <si>
    <t>Ústredné kúrenie - vykurovacie telesá</t>
  </si>
  <si>
    <t>735153300</t>
  </si>
  <si>
    <t>Príplatok k cene za odvzdušňovací ventil vykurovacích telies s príplatkom 8 %</t>
  </si>
  <si>
    <t>735154140</t>
  </si>
  <si>
    <t>Montáž vykurovacieho telesa panelového dvojradového výšky 600 mm/ dĺžky 400-600 mm</t>
  </si>
  <si>
    <t>4845400300</t>
  </si>
  <si>
    <t>Vykur. teleso doskové - oceľ. radiátor 22VK 600x500 s pripoj. vpravo/vľavo</t>
  </si>
  <si>
    <t>4845400350</t>
  </si>
  <si>
    <t>Vykur. teleso doskové - oceľ. radiátor 22VK 600x600 s pripoj. vpravo/vľavo</t>
  </si>
  <si>
    <t>735154141</t>
  </si>
  <si>
    <t>Montáž vykurovacieho telesa panelového dvojradového výšky 600 mm/ dĺžky 700-900 mm</t>
  </si>
  <si>
    <t>4845400450</t>
  </si>
  <si>
    <t>Vykur. teleso doskové - oceľ. radiátor 22VK 600x800 s pripoj. vpravo/vľavo</t>
  </si>
  <si>
    <t>735154142</t>
  </si>
  <si>
    <t>Montáž vykurovacieho telesa panelového dvojradového výšky 600 mm/ dĺžky 1000-1200 mm</t>
  </si>
  <si>
    <t>4845400600</t>
  </si>
  <si>
    <t>Vykur. teleso doskové - oceľ.radiátor 22 VK 600x1100 s pripoj. vpravo/vľavo</t>
  </si>
  <si>
    <t>4845400650</t>
  </si>
  <si>
    <t>Vykur. teleso doskové - oceľ. radiátor 22 VK 600x1200 s pripoj. vpravo/vľavo</t>
  </si>
  <si>
    <t>4845400700</t>
  </si>
  <si>
    <t>Vykur. teleso doskové - oceľ. radiátor 22 VK 600x1300 s pripoj. vpravo/vľavo</t>
  </si>
  <si>
    <t>735154114</t>
  </si>
  <si>
    <t>Montáž vykurovacieho telesa panelového dvojradového výšky 300 mm/ dĺžky 2000-2600 mm</t>
  </si>
  <si>
    <t>4845397900</t>
  </si>
  <si>
    <t>Vykur. teleso doskové - oceľ. radiátor 22VK 300x2000 s pripoj. vpravo/vľavo</t>
  </si>
  <si>
    <t>735158120</t>
  </si>
  <si>
    <t>Vykurovacie telesá panelové, tlaková skúška telesa vodou dvojradového</t>
  </si>
  <si>
    <t>735311660</t>
  </si>
  <si>
    <t>Montáž zostavy rozdel"ovač / zberač do skrine typ 5 cestný</t>
  </si>
  <si>
    <t>2860032760</t>
  </si>
  <si>
    <t>Rozdeľovač/zberač pre radiátorové kúrenie- 5 okruhov</t>
  </si>
  <si>
    <t>735311670</t>
  </si>
  <si>
    <t>Montáž zostavy rozdel"ovač / zberač do skrine typ 6 cestný</t>
  </si>
  <si>
    <t>2860032770</t>
  </si>
  <si>
    <t>Rozdeľovač/zberač pre radiátorové kúrenie- 6 okruhov</t>
  </si>
  <si>
    <t>735311690</t>
  </si>
  <si>
    <t>Montáž zostavy rozdel"ovač / zberač do skrine typ 8 cestný</t>
  </si>
  <si>
    <t>2860032790</t>
  </si>
  <si>
    <t>Rozdeľovač/zberač pre radiátorové kúrenie- 8 okruhov</t>
  </si>
  <si>
    <t>735311760</t>
  </si>
  <si>
    <t>Montáž skrinky rozdeľovača pod omietku max. 6 okruhov</t>
  </si>
  <si>
    <t>4849221006</t>
  </si>
  <si>
    <t>Skriňa rozdeľovača pod omietku  530 mm</t>
  </si>
  <si>
    <t>735311770</t>
  </si>
  <si>
    <t>Montáž skrinky rozdeľovača pod omietku max. 11 okruhov</t>
  </si>
  <si>
    <t>4849221007</t>
  </si>
  <si>
    <t>Skriňa rozdeľovača pod omietku  830 mm</t>
  </si>
  <si>
    <t>998735201</t>
  </si>
  <si>
    <t>Presun hmôt pre vykurovacie telesá v objektoch výšky do 6 m</t>
  </si>
  <si>
    <t>998735293</t>
  </si>
  <si>
    <t>Vykurovacie telesá, prípl.za presun nad vymedz. najväčšiu dopr. vzdial. do 500 m</t>
  </si>
  <si>
    <t>783424140</t>
  </si>
  <si>
    <t>Nátery kov.potr.a armatúr syntet. potrubie do DN 50 mm dvojnás. so základným náterom - 105µm</t>
  </si>
  <si>
    <t>Práce a dodávky M</t>
  </si>
  <si>
    <t>21-M</t>
  </si>
  <si>
    <t>Elektromontáže</t>
  </si>
  <si>
    <t>210800030r</t>
  </si>
  <si>
    <t>Dodávka a montáž vodiča  v elektroinštal.lište (k vonkajšiemu snímaču teploty, k diaľkovému ovládaniu)</t>
  </si>
  <si>
    <t>23-M</t>
  </si>
  <si>
    <t>Montáže potrubia</t>
  </si>
  <si>
    <t>230040008</t>
  </si>
  <si>
    <t>Montáž závitových dielov DN 1 1/2"</t>
  </si>
  <si>
    <t>3194418300</t>
  </si>
  <si>
    <t>Prechodka redukovaná D 6/4x5/4"</t>
  </si>
  <si>
    <t>3194418100</t>
  </si>
  <si>
    <t>Prechodka redukovaná  DN 6/4x3/4"</t>
  </si>
  <si>
    <t>230040026</t>
  </si>
  <si>
    <t>Zhotovenie vonkajšieho závitu "G" DN 1"</t>
  </si>
  <si>
    <t>230040028</t>
  </si>
  <si>
    <t>Zhotovenie vonkajšieho závitu "G" DN 1 1/2"</t>
  </si>
  <si>
    <t>230180063</t>
  </si>
  <si>
    <t>Montáž rúrových dielov PE, PP DN 16</t>
  </si>
  <si>
    <t>1609803</t>
  </si>
  <si>
    <t>Prechodka na plastovú rúrku 16x2, G 3/4", z PE-X-, PB a rúrky z kompoz. plastov:z hadic., svor. krúžku a prevl. matice G 3/4 s kužeľ. tesn.</t>
  </si>
  <si>
    <t>36-M</t>
  </si>
  <si>
    <t>Montáž prevádzkových, meracích a regulačných zariadení</t>
  </si>
  <si>
    <t>360412032</t>
  </si>
  <si>
    <t>Montáž ultrazvukového merača tepla a chladu do prietoku 2,5 m3/h</t>
  </si>
  <si>
    <t>3899002160</t>
  </si>
  <si>
    <t>Merač tepla a chladu ultrazvukový 2,5 m3/h, DN 20, 190 mm, PN25</t>
  </si>
  <si>
    <t>Hodinové zúčtovacie sadzby</t>
  </si>
  <si>
    <t>HZS000213</t>
  </si>
  <si>
    <t>Elektroinštalácia, spustenie regulácie, nastavenie a zaškolenie obsluhy</t>
  </si>
  <si>
    <t>sub</t>
  </si>
  <si>
    <t>262144</t>
  </si>
  <si>
    <t>4849211070</t>
  </si>
  <si>
    <t>Ekvitermická regulácia, ekvitermický regulátor, vonkajší snímač teploty, čidlá teploty</t>
  </si>
  <si>
    <t>HZS000312</t>
  </si>
  <si>
    <t>Skúšobná prevádzka vykurovacieho systému, vyregulovanie</t>
  </si>
  <si>
    <t>SO 05 - Stavebný objekt č.5</t>
  </si>
  <si>
    <t xml:space="preserve">    2 - Zakladanie</t>
  </si>
  <si>
    <t xml:space="preserve">    4 - Vodorovné konštrukcie</t>
  </si>
  <si>
    <t xml:space="preserve">    711 - Izolácie proti vode a vlhkosti</t>
  </si>
  <si>
    <t xml:space="preserve">    762 - Konštrukcie tesárske</t>
  </si>
  <si>
    <t xml:space="preserve">    771 - Podlahy z dlaždíc</t>
  </si>
  <si>
    <t xml:space="preserve">    776 - Podlahy povlakové</t>
  </si>
  <si>
    <t xml:space="preserve">    781 - Obklady</t>
  </si>
  <si>
    <t xml:space="preserve">    786 - Čalúnnické práce</t>
  </si>
  <si>
    <t>121101111</t>
  </si>
  <si>
    <t>Odstránenie ornice s vodor. premiestn. na hromady, so zložením na vzdialenosť do 100 m a do 100m3</t>
  </si>
  <si>
    <t>132201102</t>
  </si>
  <si>
    <t>Výkop ryhy do šírky 600 mm v horn.3 nad 100 m3</t>
  </si>
  <si>
    <t>132201109</t>
  </si>
  <si>
    <t>Príplatok k cene za lepivosť pri hĺbení rýh šírky do 600 mm zapažených i nezapažených s urovnaním dna v hornine 3</t>
  </si>
  <si>
    <t>Zvislé premiestnenie výkopku z horni tr.1-4</t>
  </si>
  <si>
    <t>162201102</t>
  </si>
  <si>
    <t>Vodorovné premiestnenie výkopku z horniny 1-4 nad 20-50m</t>
  </si>
  <si>
    <t>162501102</t>
  </si>
  <si>
    <t>Vodorovné premiestnenie výkopku  po spevnenej ceste z  horniny tr.1-4, do 100 m3 na vzdialenosť do 3000 m</t>
  </si>
  <si>
    <t>167101101</t>
  </si>
  <si>
    <t>Nakladanie neuľahnutého výkopku z hornín tr.1-4 do 100 m3</t>
  </si>
  <si>
    <t>171201202</t>
  </si>
  <si>
    <t>Uloženie sypaniny na skládky nad 100 do 1000 m3</t>
  </si>
  <si>
    <t>Poplatok za skladovanie - zemina</t>
  </si>
  <si>
    <t>174101001</t>
  </si>
  <si>
    <t>Zásyp sypaninou so zhutnením jám, šachiet, rýh, zárezov alebo okolo objektov do 100 m3</t>
  </si>
  <si>
    <t>Zakladanie</t>
  </si>
  <si>
    <t>215901101</t>
  </si>
  <si>
    <t>Zhutnenie podložia</t>
  </si>
  <si>
    <t>271573001</t>
  </si>
  <si>
    <t>Násyp pod základové  konštrukcie so zhutnením zo štrkopiesku fr.0-32 mm</t>
  </si>
  <si>
    <t>274313611</t>
  </si>
  <si>
    <t>Betón základových pásov, prostý tr.C 16/20</t>
  </si>
  <si>
    <t>274351217</t>
  </si>
  <si>
    <t>Debnenie stien základových pásov, zhotovenie-tradičné</t>
  </si>
  <si>
    <t>274351218</t>
  </si>
  <si>
    <t>Debnenie stien základových pásov, odstránenie-tradičné</t>
  </si>
  <si>
    <t>311101210</t>
  </si>
  <si>
    <t>Vytvorenie prestupov v múroch z betónu a železobetónu</t>
  </si>
  <si>
    <t>311234511</t>
  </si>
  <si>
    <t>Murivo nosné z tehál pálených keramických hr. 300 mm</t>
  </si>
  <si>
    <t>311234618</t>
  </si>
  <si>
    <t>Murivo nosné z tehál pálených keramických vyplnených izol.MV hr.500 mm</t>
  </si>
  <si>
    <t>311271302</t>
  </si>
  <si>
    <t>Murivo nosné z deb.tvarnic s betónovou výplňou hr. 250 mm</t>
  </si>
  <si>
    <t>311361825</t>
  </si>
  <si>
    <t>Výstuž pre murivo nosné DT s betónovou výplňou z ocele 10505</t>
  </si>
  <si>
    <t>317162131</t>
  </si>
  <si>
    <t>Keramický preklad širky 70 mm, výšky 238 mm, dĺžky 1000 mm</t>
  </si>
  <si>
    <t>317162132</t>
  </si>
  <si>
    <t>Keramický preklad šírky 70 mm, výšky 238 mm, dĺžky 1250 mm</t>
  </si>
  <si>
    <t>317162134</t>
  </si>
  <si>
    <t>Keramický preklad  šírky 70 mm, výšky 238 mm, dĺžky 1750 mm</t>
  </si>
  <si>
    <t>317162136</t>
  </si>
  <si>
    <t>Keramický preklad šírky 70 mm, výšky 238 mm, dĺžky 2250 mm</t>
  </si>
  <si>
    <t>317162139</t>
  </si>
  <si>
    <t>Keramický preklad šírky 70 mm, výšky 238 mm, dĺžky 3000 mm</t>
  </si>
  <si>
    <t>342242022</t>
  </si>
  <si>
    <t>Priečky z tehál pálených keramických hr.150 mm</t>
  </si>
  <si>
    <t>342271312</t>
  </si>
  <si>
    <t>Priečky z tehál plných vápennopieskových 150 mm</t>
  </si>
  <si>
    <t>Vodorovné konštrukcie</t>
  </si>
  <si>
    <t>417321414</t>
  </si>
  <si>
    <t>Betón stužujúcich pásov a vencov železový tr. C 20/25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</si>
  <si>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</si>
  <si>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</si>
  <si>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</si>
  <si>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</si>
  <si>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417361821</t>
  </si>
  <si>
    <t>Výstuž stužujúcich pásov a vencov z betonárskej ocele 10505</t>
  </si>
  <si>
    <t>612465111</t>
  </si>
  <si>
    <t>Príprava vnútorného podkladu stiený Prednástrek</t>
  </si>
  <si>
    <t>612473182</t>
  </si>
  <si>
    <t>Vnútorná omietka vápennocement. zo suchých zmesí i v schodisku, muriva druhu, štuková</t>
  </si>
  <si>
    <t>612473185</t>
  </si>
  <si>
    <t>Príplatok za zabudované omietniky v ploche stien (meria sa v m2 plochy)</t>
  </si>
  <si>
    <t>622464230</t>
  </si>
  <si>
    <t>Vonkajšia omietka stien silikónová hladená  hr. 2 mm</t>
  </si>
  <si>
    <t>622481119</t>
  </si>
  <si>
    <t>Potiahnutie vonkajších stien sklotextílnou mriežkou s celoplošným prilepením</t>
  </si>
  <si>
    <t>625251359</t>
  </si>
  <si>
    <t>Kontaktný zatepľovací systém hr.150  mm - minerálne riešenie, vr.líšt</t>
  </si>
  <si>
    <t>625251360</t>
  </si>
  <si>
    <t>Kontaktný zatepľovací systém hr. 200 mm  - minerálne riešenie, vr.líšt</t>
  </si>
  <si>
    <t>625251402</t>
  </si>
  <si>
    <t>Kontaktný zatepľovací systém hr. 50 mm  - riešenie pre sokel (XPS vr.líšt</t>
  </si>
  <si>
    <t>631315611</t>
  </si>
  <si>
    <t>Mazanina z betónu prostého (m3) tr.C 16/20 hr.nad 120 do 240 mm</t>
  </si>
  <si>
    <t>631319175</t>
  </si>
  <si>
    <t>Príplatok za strhnutie povrchu mazaniny latou pre hr. obidvoch vrstiev mazaniny nad 120 do 240 mm</t>
  </si>
  <si>
    <t>631571003</t>
  </si>
  <si>
    <t>Násyp zo štrkopiesku 0-32 (pre spevnenie podkladu)</t>
  </si>
  <si>
    <t>632451050</t>
  </si>
  <si>
    <t>Poter pieskovocementový hr. nad 50do 60 mm</t>
  </si>
  <si>
    <t>941941041</t>
  </si>
  <si>
    <t>Montáž lešenia ľahkého pracovného radového s podlahami šírky nad 1,00 do 1,20 m, výšky do 10 m</t>
  </si>
  <si>
    <t>941941291</t>
  </si>
  <si>
    <t>Príplatok za prvý a každý ďalší i začatý mesiac použitia lešenia ľahkého pracovného radového s podlahami šírky nad 1,00 do 1,20 m, výšky do 10 m</t>
  </si>
  <si>
    <t>941941841</t>
  </si>
  <si>
    <t>Demontáž lešenia ľahkého pracovného radového s podlahami šírky nad 1,00 do 1,20 m, výšky do 10 m</t>
  </si>
  <si>
    <t>941955002</t>
  </si>
  <si>
    <t>Lešenie ľahké pracovné pomocné s výškou lešeňovej podlahy nad 1,20 do 1,90 m</t>
  </si>
  <si>
    <t>952901111</t>
  </si>
  <si>
    <t>Vyčistenie budov pri výške podlaží do 4m</t>
  </si>
  <si>
    <t>953943121</t>
  </si>
  <si>
    <t>Osadenie drobných kovových predmetov do betónu pred zabetónovaním, hmotnosti do 1 kg/kus (bez dodávky)</t>
  </si>
  <si>
    <t>553PC0002</t>
  </si>
  <si>
    <t>oc.kotva 12/10/110</t>
  </si>
  <si>
    <t>711</t>
  </si>
  <si>
    <t>Izolácie proti vode a vlhkosti</t>
  </si>
  <si>
    <t>711111001</t>
  </si>
  <si>
    <t>Zhotovenie izolácie proti zemnej vlhkosti vodorovná náterom penetračným za studena</t>
  </si>
  <si>
    <t>1116315000</t>
  </si>
  <si>
    <t>Lak asfaltový ALP-PENETRAL v sudoch</t>
  </si>
  <si>
    <t>711141559</t>
  </si>
  <si>
    <t>Zhotovenie  izolácie proti zemnej vlhkosti a tlakovej vode vodorovná NAIP pritavením</t>
  </si>
  <si>
    <t>6285271251</t>
  </si>
  <si>
    <t>Asfaltovaný pás  hydroizolačný pre protiradonovú ochranu</t>
  </si>
  <si>
    <t>711471057</t>
  </si>
  <si>
    <t>Zhotovenie izolácie proti tlakovej vode nopovou fóloiu položenou voľne na ploche vodorovnej</t>
  </si>
  <si>
    <t>6288000640</t>
  </si>
  <si>
    <t>Nopová fólia</t>
  </si>
  <si>
    <t>998711202</t>
  </si>
  <si>
    <t>Presun hmôt pre izoláciu proti vode v objektoch výšky nad 6 do 12 m</t>
  </si>
  <si>
    <t>712470PC</t>
  </si>
  <si>
    <t>Zhotovenie povlakovej krytiny striech strešná PVC foliou vr.kot.spoj.prvkov a doplnkov D+M</t>
  </si>
  <si>
    <t>712973850</t>
  </si>
  <si>
    <t>oplechovanie okraja odkvapovou záveternou lišto z polpast. plechu RŠ 330 mm K1</t>
  </si>
  <si>
    <t>712973895</t>
  </si>
  <si>
    <t>oplechovanie okraja odkvapovou lištou z polpast. plechu RŠ 330 mm K2</t>
  </si>
  <si>
    <t>998712202</t>
  </si>
  <si>
    <t>Presun hmôt pre izoláciu povlakovej krytiny v objektoch výšky nad 6 do 12 m</t>
  </si>
  <si>
    <t>Montáž tepelnej izolácie podláh polystyrénom v jednej vrstve</t>
  </si>
  <si>
    <t>2837653061</t>
  </si>
  <si>
    <t>EPS  sivý penový polystyrén hrúbka 150 mm</t>
  </si>
  <si>
    <t>713161610</t>
  </si>
  <si>
    <t>Montáž tepelnej izolácie striech min. vlny hr. nad 10 cm</t>
  </si>
  <si>
    <t>Tepelné izolácia  minerálna izolácia hr. 160</t>
  </si>
  <si>
    <t>713161640</t>
  </si>
  <si>
    <t>Zhotovenie nadkrokvovej izolácie z min vlny  80-120 mm</t>
  </si>
  <si>
    <t>6314153541</t>
  </si>
  <si>
    <t>Tepelné izolácia- minerálna vlna 80-120 mm</t>
  </si>
  <si>
    <t>713191126</t>
  </si>
  <si>
    <t>Izolácie tepelné, doplnky, podláh PE folia D+M</t>
  </si>
  <si>
    <t>713191127</t>
  </si>
  <si>
    <t>Izolácie tepelné, doplnky, stropov parozabrana D+M</t>
  </si>
  <si>
    <t>762</t>
  </si>
  <si>
    <t>Konštrukcie tesárske</t>
  </si>
  <si>
    <t>762431312</t>
  </si>
  <si>
    <t>Obloženie stien z dosiek OSB skrutkovaných na pero a drážku hr. dosky 15 mm</t>
  </si>
  <si>
    <t>762495000</t>
  </si>
  <si>
    <t>Spojovacie prostriedky pre olištovanie škár, obloženie stropov, strešných podhľadov a stien - klince, závrtky</t>
  </si>
  <si>
    <t>762810143</t>
  </si>
  <si>
    <t>Záklop stropov z cembet. dosiek jednovrstvových skrutkovaných na rošt na pero a drážku hr. dosky 15 mm</t>
  </si>
  <si>
    <t>762895000</t>
  </si>
  <si>
    <t>Spojovacie prostriedky pre záklop, stropnice, podbíjanie - klince, svorky</t>
  </si>
  <si>
    <t>998762202</t>
  </si>
  <si>
    <t>Presun hmôt pre konštrukcie tesárske v objektoch výšky do 12 m</t>
  </si>
  <si>
    <t>763115414</t>
  </si>
  <si>
    <t>Priečka SDK hr. 150 mm jednoducho opláštená doska hr. 12.5 mm s tep. Izoláciou</t>
  </si>
  <si>
    <t>763138314</t>
  </si>
  <si>
    <t>Podhľad  sadrokartonová 1x15 vr.roštu d+m</t>
  </si>
  <si>
    <t>763147114</t>
  </si>
  <si>
    <t>Obklad steny sadrokartó vr..konštrukcie doska hr. 15,0 mm d+m</t>
  </si>
  <si>
    <t>998763201</t>
  </si>
  <si>
    <t>Presun hmôt pre drevostavby v objektoch výšky do 12 m</t>
  </si>
  <si>
    <t>611000o1</t>
  </si>
  <si>
    <t>Okno plastové celk.roz.6000x1500 mm zostava OS1x2+ Px3 vr.vonk.a vnut.parapetu, vnutor.žaluzie s osadením odk.o1</t>
  </si>
  <si>
    <t>611000o2</t>
  </si>
  <si>
    <t>Okno plastové celk.roz.4000x1000 mm zostava OS1x2+ Px2 vr.vonk.a vnut.parapetu, ovladanie vyklopu pomocou otvaraca 3m s osadením odk.o2</t>
  </si>
  <si>
    <t>611000o3</t>
  </si>
  <si>
    <t>Okno plastové celk.roz.7000x1000 mm zostava OS1x3+ Px4 vr.vonk.a vnut.parapetu, ovladanie vyklopu pomocou otvaraca 3m s osadením odk.o3</t>
  </si>
  <si>
    <t>611000o34</t>
  </si>
  <si>
    <t>Okno plastové celk.roz.10000x1000 mm zostava OS1x4+ Px6 vr.vonk.a vnut.parapetu, ovladanie vyklopu pomocou otvaraca 3m s osadením odk.o4</t>
  </si>
  <si>
    <t>6110000d3d4</t>
  </si>
  <si>
    <t>Dvere  vnútorné plne roz.80x197 cm vr.obl.zarubne,klučiek D+M  odk.d3,d4</t>
  </si>
  <si>
    <t>6110000d5d8</t>
  </si>
  <si>
    <t>Dvere  vnútorné plne roz.60x197 cm vr.obl.zarubne,klučiek D+M  odk.d5,d8</t>
  </si>
  <si>
    <t>6110000d9d10</t>
  </si>
  <si>
    <t>Dvere  vnútor. celk. roz.1400x1970 mm s dv.800x1970 mm celopresklené ,sklo nerozbitné .obl.zarubne,klučiek D+M  odk.d9,d10</t>
  </si>
  <si>
    <t>6110000d6d7</t>
  </si>
  <si>
    <t>Dvere  vnútor. celk. roz.1750x1970 mm s dv.800x1970 mm celopresklené ,sklo nerozbitné .obl.zarubne,klučiek D+M  odk.d6,d7</t>
  </si>
  <si>
    <t>6110000d2</t>
  </si>
  <si>
    <t>Drev.stena   vnútor. celk. roz.2500x2300 mm s 2kr.dv.1500x2300 mm celopresklené ,sklo nerozbitné .obl.zarubne,klučiek,samozatvárač  D+M  odk.d2</t>
  </si>
  <si>
    <t>6110000d11</t>
  </si>
  <si>
    <t>Drev.stena   vnútor. celk. roz.8100x3200 mm s 2x1kr.dv.800x1970 mm raster 900x900 mm x16 celopresklené ,sklo nerozbitné .obl.zarubne,klučiek D+M  odk.d11</t>
  </si>
  <si>
    <t>6110000d12</t>
  </si>
  <si>
    <t>Drev.stena   vnútor. celk. roz.2400x2050mm s 1kr.dv.800x1970 mm plné ,podávacie okienko 1500x1200 mm vyplň sklo  .obl.zarubne,klučiek D+M  odk.d12</t>
  </si>
  <si>
    <t>998766202</t>
  </si>
  <si>
    <t>Presun hmot pre konštrukcie stolárske v objektoch výšky nad 6 do 12 m</t>
  </si>
  <si>
    <t>767392112</t>
  </si>
  <si>
    <t>Montáž krytiny striech plechom tvarovaným</t>
  </si>
  <si>
    <t>1373773501</t>
  </si>
  <si>
    <t>plech profil v=50 mm hr.0,88 mm</t>
  </si>
  <si>
    <t>767995107</t>
  </si>
  <si>
    <t>Montáž ostatných atypických kovových stavebných doplnkových konštrukcií nad 250 do 500 kg</t>
  </si>
  <si>
    <t>553OK0005</t>
  </si>
  <si>
    <t>kotv.oc.nosnikov pask 50x3  dl.160,0m</t>
  </si>
  <si>
    <t>553OK0006</t>
  </si>
  <si>
    <t>kotv.oc.nosnikov L150x150x6  dl.27,0m</t>
  </si>
  <si>
    <t>767995108</t>
  </si>
  <si>
    <t>Montáž ostatných atypických kovových stavebných doplnkových konštrukcií nad 500 kg</t>
  </si>
  <si>
    <t>553000PC</t>
  </si>
  <si>
    <t>oceľ.nosniky U 220 ozn.n1-n5</t>
  </si>
  <si>
    <t>202</t>
  </si>
  <si>
    <t>553000PC1</t>
  </si>
  <si>
    <t>mreža pozink roz.4,2x1,2 m + zvarana sieť vr.kotv.a spoj.prvkov povrch.upravy a osadenia  kg 77,0 ozn.z2</t>
  </si>
  <si>
    <t>204</t>
  </si>
  <si>
    <t>103</t>
  </si>
  <si>
    <t>553000PC2</t>
  </si>
  <si>
    <t>mreža pozink roz.6,2x1,6 m + zvarana sieť vr.kotv.a spoj.prvkov povrch.upravy a osadenia  kg 142,10 ozn.z1</t>
  </si>
  <si>
    <t>206</t>
  </si>
  <si>
    <t>553000PC3</t>
  </si>
  <si>
    <t>mreža pozink roz.7,2x1,2 m + zvarana sieť vr.kotv.a spoj.prvkov povrch.upravy a osadenia  kg 130,0 ozn.z3</t>
  </si>
  <si>
    <t>208</t>
  </si>
  <si>
    <t>105</t>
  </si>
  <si>
    <t>553000PC4</t>
  </si>
  <si>
    <t>mreža pozink roz.10,2x1,20 m + zvarana sieť vr.kotv.a spoj.prvkov povrch.upravy a osadenia  kg 182,0 ozn.z4</t>
  </si>
  <si>
    <t>210</t>
  </si>
  <si>
    <t>553000PC5</t>
  </si>
  <si>
    <t>mreža pozink roz.1,90x2,2 m + zvarana sieť vr.kotv.a spoj.prvkov povrch.upravy a osadenia  kg 50,50 ozn.z5</t>
  </si>
  <si>
    <t>212</t>
  </si>
  <si>
    <t>107</t>
  </si>
  <si>
    <t>553000PC6</t>
  </si>
  <si>
    <t>mreža pozink roz.2,8x1,8 m + zvarana sieť vr.kotv.a spoj.prvkov povrch.upravy a osadenia  kg 76,50 ozn.z6</t>
  </si>
  <si>
    <t>214</t>
  </si>
  <si>
    <t>553000PC7</t>
  </si>
  <si>
    <t>mreža pozink roz.2,8x1,8 m s 2kr.dv.+ zvarana sieť vr.kotv.a spoj.prvkov povrch.upravy a osadenia  kg 76,50 ozn.z7</t>
  </si>
  <si>
    <t>216</t>
  </si>
  <si>
    <t>109</t>
  </si>
  <si>
    <t>553000d1</t>
  </si>
  <si>
    <t>Hlinikova stena exter. celk roz.2500x2300 mm s 2kr.dv.1500x3000 mm plné bezpečnostné ,kľučky,samozatvárač ozn.d1 D+M</t>
  </si>
  <si>
    <t>218</t>
  </si>
  <si>
    <t>220</t>
  </si>
  <si>
    <t>771</t>
  </si>
  <si>
    <t>Podlahy z dlaždíc</t>
  </si>
  <si>
    <t>111</t>
  </si>
  <si>
    <t>771415014</t>
  </si>
  <si>
    <t>Montáž soklíkov z obkladačiek do tmelu</t>
  </si>
  <si>
    <t>222</t>
  </si>
  <si>
    <t>771575109</t>
  </si>
  <si>
    <t>Montáž podláh z dlaždíc keramických do tmelu</t>
  </si>
  <si>
    <t>224</t>
  </si>
  <si>
    <t>113</t>
  </si>
  <si>
    <t>597D00001</t>
  </si>
  <si>
    <t>Dlaždice keramické</t>
  </si>
  <si>
    <t>226</t>
  </si>
  <si>
    <t>771576109</t>
  </si>
  <si>
    <t>Montáž podláh z dlaždíc keramických do tmelu flexibilného mrazuvzdorného</t>
  </si>
  <si>
    <t>228</t>
  </si>
  <si>
    <t>115</t>
  </si>
  <si>
    <t>597D00002</t>
  </si>
  <si>
    <t>Dlaždice keramické/protišmyk,mrazuvzdor/</t>
  </si>
  <si>
    <t>230</t>
  </si>
  <si>
    <t>771579900</t>
  </si>
  <si>
    <t>pripl.za špar.hmotu</t>
  </si>
  <si>
    <t>232</t>
  </si>
  <si>
    <t>117</t>
  </si>
  <si>
    <t>998771202</t>
  </si>
  <si>
    <t>Presun hmôt pre podlahy z dlaždíc v objektoch výšky nad 6 do 12 m</t>
  </si>
  <si>
    <t>234</t>
  </si>
  <si>
    <t>776</t>
  </si>
  <si>
    <t>Podlahy povlakové</t>
  </si>
  <si>
    <t>7766200PC</t>
  </si>
  <si>
    <t>Podlahovina PVC s podložkou , vr.soklikov D+M</t>
  </si>
  <si>
    <t>236</t>
  </si>
  <si>
    <t>119</t>
  </si>
  <si>
    <t>998776202</t>
  </si>
  <si>
    <t>Presun hmôt pre podlahy povlakové v objektoch výšky nad 6 do 12 m</t>
  </si>
  <si>
    <t>238</t>
  </si>
  <si>
    <t>781</t>
  </si>
  <si>
    <t>Obklady</t>
  </si>
  <si>
    <t>781445013</t>
  </si>
  <si>
    <t>Montáž obkladov vnútor. stien z obkladačiek kladených do tmelu</t>
  </si>
  <si>
    <t>240</t>
  </si>
  <si>
    <t>121</t>
  </si>
  <si>
    <t>781449000</t>
  </si>
  <si>
    <t>242</t>
  </si>
  <si>
    <t>597O0001</t>
  </si>
  <si>
    <t>Obkladačky keramické</t>
  </si>
  <si>
    <t>244</t>
  </si>
  <si>
    <t>123</t>
  </si>
  <si>
    <t>998781202</t>
  </si>
  <si>
    <t>Presun hmôt pre obklady keramické v objektoch výšky nad 6 do 12 m</t>
  </si>
  <si>
    <t>246</t>
  </si>
  <si>
    <t>248</t>
  </si>
  <si>
    <t>125</t>
  </si>
  <si>
    <t>783226100</t>
  </si>
  <si>
    <t>Nátery kov.stav.doplnk.konštr. syntetické na vzduchu schnúce základný</t>
  </si>
  <si>
    <t>250</t>
  </si>
  <si>
    <t>783894422</t>
  </si>
  <si>
    <t>Náter pre interiér stien dvojnásobný</t>
  </si>
  <si>
    <t>252</t>
  </si>
  <si>
    <t>127</t>
  </si>
  <si>
    <t>Náter farbami stropov 2x</t>
  </si>
  <si>
    <t>254</t>
  </si>
  <si>
    <t>783894622</t>
  </si>
  <si>
    <t>Náter farbami sadrokartón. stien 2x</t>
  </si>
  <si>
    <t>786</t>
  </si>
  <si>
    <t>Čalúnnické práce</t>
  </si>
  <si>
    <t>129</t>
  </si>
  <si>
    <t>7866122PC</t>
  </si>
  <si>
    <t>Textilná  roleta ovladanie talčidlom elektronicky  D+M</t>
  </si>
  <si>
    <t>258</t>
  </si>
  <si>
    <t>998786202</t>
  </si>
  <si>
    <t>Presun hmôt pre čalúnnické úpravy v objektoch výšky (hľbky) nad 6 do 12 m</t>
  </si>
  <si>
    <t>260</t>
  </si>
  <si>
    <t>02 - VZT</t>
  </si>
  <si>
    <t xml:space="preserve">    24-M - Montáže vzduchotechnických zariad.</t>
  </si>
  <si>
    <t xml:space="preserve">      2401 - Zariadenie č.1 - Vetranie sociálnych zariadení a šatne</t>
  </si>
  <si>
    <t xml:space="preserve">      2402 - Zariadenie č.2 - Vetranie jedálne a kuchynky</t>
  </si>
  <si>
    <t xml:space="preserve">      2403 - Zariadenie č.3 - Vetranie sociálnych zariadení</t>
  </si>
  <si>
    <t>24-M</t>
  </si>
  <si>
    <t>Montáže vzduchotechnických zariad.</t>
  </si>
  <si>
    <t>2401</t>
  </si>
  <si>
    <t>Zariadenie č.1 - Vetranie sociálnych zariadení a šatne</t>
  </si>
  <si>
    <t>1.1</t>
  </si>
  <si>
    <t>TH 800 strešný ventilátor  Qv=550m3/h P=140W 230V/50Hz</t>
  </si>
  <si>
    <t>1.2</t>
  </si>
  <si>
    <t>RSK 200 spätná klapka</t>
  </si>
  <si>
    <t>1.3</t>
  </si>
  <si>
    <t>JBS 300 10° podstavec na šikmé strechy</t>
  </si>
  <si>
    <t>1.4</t>
  </si>
  <si>
    <t>MAA 200/600 tlmič hluku</t>
  </si>
  <si>
    <t>1.5</t>
  </si>
  <si>
    <t>KO 100 tanierový ventil odvodný + upínací rám KKR100</t>
  </si>
  <si>
    <t>1.6</t>
  </si>
  <si>
    <t>KO 125 tanierový ventil odvodný + upínací rám KKR125</t>
  </si>
  <si>
    <t>1.7</t>
  </si>
  <si>
    <t>PT 489 dverová mriežka</t>
  </si>
  <si>
    <t>1.8a</t>
  </si>
  <si>
    <t>Kruhové spiro potrubie fi 100mm + 15% tvarovky</t>
  </si>
  <si>
    <t>1.8b</t>
  </si>
  <si>
    <t>Kruhové spiro potrubie  fi 125mm + 15% tvarovky</t>
  </si>
  <si>
    <t>1.8c</t>
  </si>
  <si>
    <t>Kruhové spiro potrubie  fi 160mm + 15% tvarovky</t>
  </si>
  <si>
    <t>1.8d</t>
  </si>
  <si>
    <t>Kruhové spiro potrubie  fi 200mm + 15% tvarovky</t>
  </si>
  <si>
    <t>2401.1</t>
  </si>
  <si>
    <t>Montáž zariadenia č.1</t>
  </si>
  <si>
    <t>2402</t>
  </si>
  <si>
    <t>Zariadenie č.2 - Vetranie jedálne a kuchynky</t>
  </si>
  <si>
    <t>2.1</t>
  </si>
  <si>
    <t>TH 500/160 strešný ventilátor  Qv%350m3/h P=68W 230V/50Hz</t>
  </si>
  <si>
    <t>2.2</t>
  </si>
  <si>
    <t>RSK 160 spätná klapka</t>
  </si>
  <si>
    <t>2.3</t>
  </si>
  <si>
    <t>2.4</t>
  </si>
  <si>
    <t>MAA 160/900 tlmič hluku</t>
  </si>
  <si>
    <t>2.5</t>
  </si>
  <si>
    <t>KO 160 tanierový ventil odvodný + upínací rám KKR160</t>
  </si>
  <si>
    <t>2.6</t>
  </si>
  <si>
    <t>KO 200 tanierový ventil odvodný + upínací rám KKR200</t>
  </si>
  <si>
    <t>2.7</t>
  </si>
  <si>
    <t>2.8</t>
  </si>
  <si>
    <t>2.8a</t>
  </si>
  <si>
    <t>2402.1</t>
  </si>
  <si>
    <t>Montáž zariadenia č.2</t>
  </si>
  <si>
    <t>2403</t>
  </si>
  <si>
    <t>Zariadenie č.3 - Vetranie sociálnych zariadení</t>
  </si>
  <si>
    <t>3.1</t>
  </si>
  <si>
    <t>TH 800 strešný ventilátor  Qv=425m3/h P=140W 230V/50Hz</t>
  </si>
  <si>
    <t>3.2</t>
  </si>
  <si>
    <t>3.3</t>
  </si>
  <si>
    <t>3.4</t>
  </si>
  <si>
    <t>3.5</t>
  </si>
  <si>
    <t>3.6</t>
  </si>
  <si>
    <t>KO 125 tanierový ventil odvodný + upínací rám KKR 125</t>
  </si>
  <si>
    <t>3.7</t>
  </si>
  <si>
    <t>3.8a</t>
  </si>
  <si>
    <t>Kruhové spiro potrubie  fi 100mm + 15% tvarovky</t>
  </si>
  <si>
    <t>3.8b</t>
  </si>
  <si>
    <t>Kruhové spiro potrubie fi 125mm + 15% tvarovky</t>
  </si>
  <si>
    <t>3.8c</t>
  </si>
  <si>
    <t>3.8d</t>
  </si>
  <si>
    <t>2403.1</t>
  </si>
  <si>
    <t>Montáž zariadenia č.3</t>
  </si>
  <si>
    <t>767995101R</t>
  </si>
  <si>
    <t>doplnkovy a kotviaci material Montáž ostatných atypických kovových stavebných doplnkových konštrukcií do 5 kg</t>
  </si>
  <si>
    <t>HZS000111r</t>
  </si>
  <si>
    <t>Stavebna montážne práce - výpomoc</t>
  </si>
  <si>
    <t>HZS000112</t>
  </si>
  <si>
    <t>Zaregulovanie a skúšky zariadenia</t>
  </si>
  <si>
    <t>03 - ZTI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</si>
  <si>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</si>
  <si>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</si>
  <si>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</si>
  <si>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46-M - Zemné práce vykonávané pri externých montážnych prácach</t>
  </si>
  <si>
    <t>130201001</t>
  </si>
  <si>
    <t>Výkop jamy a ryhy v obmedzenom priestore horn. tr.3 ručne</t>
  </si>
  <si>
    <t>Poplatok za skladovanie - zemina a kamenivo</t>
  </si>
  <si>
    <t>175101102</t>
  </si>
  <si>
    <t>Obsyp potrubia sypaninou z vhodných hornín 1 až 4 s prehodením sypaniny</t>
  </si>
  <si>
    <t>5815322000</t>
  </si>
  <si>
    <t>Piesok technický triedený 0/4</t>
  </si>
  <si>
    <t>279100044r</t>
  </si>
  <si>
    <t>Prestup v základoch z PVC rúr D 200 mm dĺžky 600 mm</t>
  </si>
  <si>
    <t>451572111</t>
  </si>
  <si>
    <t>Lôžko pod potrubie, stoky a drobné objekty, v otvorenom výkope z kameniva drobného ťaženého 0-4 mm</t>
  </si>
  <si>
    <t>974031142</t>
  </si>
  <si>
    <t>Vysekávanie rýh v akomkoľvek murive tehlovom na akúkoľvek maltu do hĺbky 70 mm a š. do 70 mm,  -0,00900t</t>
  </si>
  <si>
    <t>974031144</t>
  </si>
  <si>
    <t>Vysekávanie rýh v akomkoľvek murive tehlovom na akúkoľvek maltu do hĺbky 70 mm a š. do 150 mm,  -0,01900t</t>
  </si>
  <si>
    <t>974031153</t>
  </si>
  <si>
    <t>Vysekávanie rýh v akomkoľvek murive tehlovom na akúkoľvek maltu do hĺbky 100 mm a š. do 100 mm,  -0,01800t</t>
  </si>
  <si>
    <t>979089012</t>
  </si>
  <si>
    <t>Poplatok za skladovanie - betón, tehly, dlaždice (17 01 ), ostatné</t>
  </si>
  <si>
    <t>998276101</t>
  </si>
  <si>
    <t>Presun hmôt pre rúrové vedenie hĺbené z rúr z plast., hmôt alebo sklolamin. v otvorenom výkope</t>
  </si>
  <si>
    <t>713482111</t>
  </si>
  <si>
    <t>Montáž trubíc z PE, hr.do 10 mm,vnút.priemer do 38 mm</t>
  </si>
  <si>
    <t>Izolačná trubica z PE 35 x 9</t>
  </si>
  <si>
    <t>713482112</t>
  </si>
  <si>
    <t>Montáž trubíc z PE, hr.do 10 mm,vnút.priemer 39-70 mm</t>
  </si>
  <si>
    <t>2837741584</t>
  </si>
  <si>
    <t>Izolačná trubica z PE 42 x 9</t>
  </si>
  <si>
    <t>713482121</t>
  </si>
  <si>
    <t>Montáž trubíc z PE, hr.15-20 mm,vnút.priemer do 38 mm</t>
  </si>
  <si>
    <t>2837741542</t>
  </si>
  <si>
    <t>Izolačná trubica z PE 22 x 20</t>
  </si>
  <si>
    <t>2837741555</t>
  </si>
  <si>
    <t>Izolačná trubica z PE 28 x 20</t>
  </si>
  <si>
    <t>2837741568</t>
  </si>
  <si>
    <t>Izolačná trubica z PE 35 x 20</t>
  </si>
  <si>
    <t>721</t>
  </si>
  <si>
    <t>Zdravotechnika - vnútorná kanalizácia</t>
  </si>
  <si>
    <t>721171109</t>
  </si>
  <si>
    <t>Potrubie z PVC - U odpadové ležaté hrdlové D 110x2, 2</t>
  </si>
  <si>
    <t>721171111</t>
  </si>
  <si>
    <t>Potrubie z PVC - U odpadové ležaté hrdlové D 125x2, 8</t>
  </si>
  <si>
    <t>721171112</t>
  </si>
  <si>
    <t>Potrubie z PVC - U odpadové ležaté hrdlové D 160x3, 9</t>
  </si>
  <si>
    <t>721172111</t>
  </si>
  <si>
    <t>Potrubie z PP-HT odpadové zvislé hrdlové D 125x2, 8</t>
  </si>
  <si>
    <t>721173205</t>
  </si>
  <si>
    <t>Potrubie z PVC - U odpadné pripájacie D 50x1, 8</t>
  </si>
  <si>
    <t>721173207r</t>
  </si>
  <si>
    <t>Potrubie z PVC - U odpadné pripájacie D 75x1, 8</t>
  </si>
  <si>
    <t>721180923r</t>
  </si>
  <si>
    <t>Spojovací materiál kolená, spojky, odbočky nad vymedzené množstvo (% z ceny)</t>
  </si>
  <si>
    <t>721194105</t>
  </si>
  <si>
    <t>Zriadenie prípojky na potrubí vyvedenie a upevnenie odpadových výpustiek D 50x1, 8</t>
  </si>
  <si>
    <t>721194109</t>
  </si>
  <si>
    <t>Zriadenie prípojky na potrubí vyvedenie a upevnenie odpadových výpustiek D 110x2, 3</t>
  </si>
  <si>
    <t>721212403r</t>
  </si>
  <si>
    <t>Montáž tvaroviek jednoosých z PVC DN 125</t>
  </si>
  <si>
    <t>2860022640</t>
  </si>
  <si>
    <t>HT čistiaci kus 125 - PP systém pre rozvod vnútorného odpadu</t>
  </si>
  <si>
    <t>721274103</t>
  </si>
  <si>
    <t>Ventilačné hlavice strešná - plastové DN 100 HL 810</t>
  </si>
  <si>
    <t>721290111</t>
  </si>
  <si>
    <t>Ostatné - skúška tesnosti kanalizácie v objektoch vodou do DN 125</t>
  </si>
  <si>
    <t>998721201</t>
  </si>
  <si>
    <t>Presun hmôt pre vnútornú kanalizáciu v objektoch výšky do 6 m</t>
  </si>
  <si>
    <t>998721292</t>
  </si>
  <si>
    <t>Vnútorná kanalizácia, prípl.za presun nad vymedz. najväč. dopr. vzdial. do 100m</t>
  </si>
  <si>
    <t>722</t>
  </si>
  <si>
    <t>Zdravotechnika - vnútorný vodovod</t>
  </si>
  <si>
    <t>722130213</t>
  </si>
  <si>
    <t>Potrubie z oceľ.rúr pozink.bezšvík.bežných-11 353.0, 10 004.0 zvarov. bežných-11 343.00 DN 25</t>
  </si>
  <si>
    <t>722130214</t>
  </si>
  <si>
    <t>Potrubie z oceľ.rúr pozink.bezšvík.bežných-11 353.0, 10 004.0 zvarov. bežných-11 343.00 DN 32</t>
  </si>
  <si>
    <t>722131915</t>
  </si>
  <si>
    <t>Oprava vodovodného potrubia závitového vsadenie odbočky do priemeru potrubia DN 40</t>
  </si>
  <si>
    <t>722131933</t>
  </si>
  <si>
    <t>Oprava vodovodného potrubia závitového prepojenie doterajšieho potrubia DN 25</t>
  </si>
  <si>
    <t>722172121</t>
  </si>
  <si>
    <t>Potrubie z plastických rúr PP D20/3.4 - PN20</t>
  </si>
  <si>
    <t>722172122</t>
  </si>
  <si>
    <t>Potrubie z plastických rúr PP D25/4.2 - PN20</t>
  </si>
  <si>
    <t>722172123</t>
  </si>
  <si>
    <t>Potrubie z plastických rúr PP D32/5.4 - PN20</t>
  </si>
  <si>
    <t>722220111</t>
  </si>
  <si>
    <t>Montáž armatúry závitovej s jedným závitom, nástenka pre výtokový ventil G 1/2</t>
  </si>
  <si>
    <t>2862318095</t>
  </si>
  <si>
    <t>Koleno nástenné 20x1/2" nástenka</t>
  </si>
  <si>
    <t>2860028030</t>
  </si>
  <si>
    <t>Prechod 20x1/2" VK - systém pre rozvod pitnej, teplej vody</t>
  </si>
  <si>
    <t>722220121</t>
  </si>
  <si>
    <t>Montáž armatúry závitovej s jedným závitom, nástenka pre batériu G 1/2</t>
  </si>
  <si>
    <t>pár</t>
  </si>
  <si>
    <t>2862318115</t>
  </si>
  <si>
    <t>Komplet nástenný univerzálny 20x1/2"</t>
  </si>
  <si>
    <t>722221010r</t>
  </si>
  <si>
    <t>Montáž závit.armatúr s 3 závitmi 1/2" - ventil proti obareniu</t>
  </si>
  <si>
    <t>3899003950r</t>
  </si>
  <si>
    <t>Zmiešavací 3-cestný ventil, ochrana proti obareniu 1/2"</t>
  </si>
  <si>
    <t>722221015</t>
  </si>
  <si>
    <t>Montáž guľového kohúta závitového priameho pre vodu G 3/4</t>
  </si>
  <si>
    <t>5511870010</t>
  </si>
  <si>
    <t>Guľový uzáver pre vodu 3/4",  páčka</t>
  </si>
  <si>
    <t>5511872110</t>
  </si>
  <si>
    <t>Spätná klapka  3/4", vnútorný - vnútorný závit</t>
  </si>
  <si>
    <t>722221020</t>
  </si>
  <si>
    <t>Montáž guľového kohúta závitového priameho pre vodu G 1</t>
  </si>
  <si>
    <t>5511870020</t>
  </si>
  <si>
    <t>Guľový uzáver pre vodu 1",  páčka</t>
  </si>
  <si>
    <t>5511872120</t>
  </si>
  <si>
    <t>Spätná klapka  1", vnútorný - vnútorný závit</t>
  </si>
  <si>
    <t>722221170</t>
  </si>
  <si>
    <t>Montáž poistného ventilu závitového pre vodu G 1/2</t>
  </si>
  <si>
    <t>5511130240</t>
  </si>
  <si>
    <t>Poistný ventil, 1/2”x6 bar</t>
  </si>
  <si>
    <t>722231042</t>
  </si>
  <si>
    <t>Montáž armatúry s dvoma závitmi, posúvač klinový G 3/4</t>
  </si>
  <si>
    <t>722231139r</t>
  </si>
  <si>
    <t>Montáž ostatných potrubných tvaroviek nad vymedzené množstvo (% z ceny)</t>
  </si>
  <si>
    <t>722250005</t>
  </si>
  <si>
    <t>Montáž hydrantového systému s tvarovo stálou hadicou D 25</t>
  </si>
  <si>
    <t>4493202990</t>
  </si>
  <si>
    <t>Hydrantový systém s tvarovo stálou hadicou D 25/30 bm. Skriňa 710x710x245; plné dvierka; prúdnica ekv.10 PHHP</t>
  </si>
  <si>
    <t>722290226</t>
  </si>
  <si>
    <t>Tlaková skúška vodovodného potrubia do DN 50</t>
  </si>
  <si>
    <t>722290234</t>
  </si>
  <si>
    <t>Prepláchnutie a dezinfekcia vodovodného potrubia do DN 80</t>
  </si>
  <si>
    <t>998722201</t>
  </si>
  <si>
    <t>Presun hmôt pre vnútorný vodovod v objektoch výšky do 6 m</t>
  </si>
  <si>
    <t>998722292</t>
  </si>
  <si>
    <t>Vodovod, prípl.za presun nad vymedz. najväčšiu dopravnú vzdialenosť do 100m</t>
  </si>
  <si>
    <t>725</t>
  </si>
  <si>
    <t>Zdravotechnika - zariaďovacie predmety</t>
  </si>
  <si>
    <t>725119212</t>
  </si>
  <si>
    <t>Montáž záchodovej misy závesnej, antivandal</t>
  </si>
  <si>
    <t>6424310283</t>
  </si>
  <si>
    <t>WC misa závesná</t>
  </si>
  <si>
    <t>6420144570</t>
  </si>
  <si>
    <t>Sedátko s poklopom biele</t>
  </si>
  <si>
    <t>6420145020</t>
  </si>
  <si>
    <t>Tlačítko k WC</t>
  </si>
  <si>
    <t>725119701</t>
  </si>
  <si>
    <t>Montáž predstenového systému záchodov do masívnej murovanej konštrukcie</t>
  </si>
  <si>
    <t>5513005464</t>
  </si>
  <si>
    <t>Podomietkový systém pre WC s nádržkou</t>
  </si>
  <si>
    <t>725219401</t>
  </si>
  <si>
    <t>Montáž umývadla na skrutky do muriva, bez výtokovej armatúry</t>
  </si>
  <si>
    <t>6420135100</t>
  </si>
  <si>
    <t>Umývadlo keramické š.50 biela</t>
  </si>
  <si>
    <t>6420135170</t>
  </si>
  <si>
    <t>Umývadlo keramické š.60 biela</t>
  </si>
  <si>
    <t>725241142</t>
  </si>
  <si>
    <t>Montáž - vanička sprchová akrylátová štvrťkruhová 900x900 mm</t>
  </si>
  <si>
    <t>5542302400</t>
  </si>
  <si>
    <t>Vanička sprchová akrylátová  90x90x15 cm biela</t>
  </si>
  <si>
    <t>725245273</t>
  </si>
  <si>
    <t>Montáž sprchových kútov kompletných štvrťkruhových nad 90x90 mm</t>
  </si>
  <si>
    <t>5542350570</t>
  </si>
  <si>
    <t>sprchový štvrťkruhový kút komplet 90x90x195</t>
  </si>
  <si>
    <t>725329103</t>
  </si>
  <si>
    <t>Montáž kuchynských drezov dvojitých, s dvoma drezmi, alebo okapovým drezom s rozmerom 1110 x 510, bez výtok. armatúr</t>
  </si>
  <si>
    <t>5523154400</t>
  </si>
  <si>
    <t>Kuchynský drez do dosky nerez 880x500-160,dvojitý+.sifón fi 90</t>
  </si>
  <si>
    <t>725333360</t>
  </si>
  <si>
    <t>Montáž výlevky keramickej voľne stojacej bez výtokovej armatúry</t>
  </si>
  <si>
    <t>6420144360</t>
  </si>
  <si>
    <t>Výlevka stacionárna biela</t>
  </si>
  <si>
    <t>6288000256r</t>
  </si>
  <si>
    <t>Flexi napojenie k výlevke DN 90/110</t>
  </si>
  <si>
    <t>725539102</t>
  </si>
  <si>
    <t>Montáž elektrického zásobníka akumulačného stojatého do 80 L</t>
  </si>
  <si>
    <t>5413000190</t>
  </si>
  <si>
    <t>Elektrický zásobníkový závesný ohrievač stojatý EOV 80 s objemom  80L</t>
  </si>
  <si>
    <t>725819401</t>
  </si>
  <si>
    <t>Montáž ventilu rohového s pripojovacou rúrkou G 1/2</t>
  </si>
  <si>
    <t>5511874580</t>
  </si>
  <si>
    <t>Guľový rohový ventil, 1/2" x 3/8", s filtrom</t>
  </si>
  <si>
    <t>725829201</t>
  </si>
  <si>
    <t>Montáž batérie umývadlovej a drezovej nástennej pákovej, alebo klasickej</t>
  </si>
  <si>
    <t>5514671040</t>
  </si>
  <si>
    <t>Drezová nástenná batéria   DN 15, 150mm</t>
  </si>
  <si>
    <t>725829601</t>
  </si>
  <si>
    <t>Montáž batérií umývadlových stojankových pákových alebo klasických</t>
  </si>
  <si>
    <t>5513006020</t>
  </si>
  <si>
    <t>Umývadlová batéria stojanková</t>
  </si>
  <si>
    <t>725849201</t>
  </si>
  <si>
    <t>Montáž batérie sprchovej nástennej pákovej, klasickej</t>
  </si>
  <si>
    <t>SP0001651</t>
  </si>
  <si>
    <t>Batéria nástenná sprchová bez príslušenstva, 1/2", pochrómovaná mosadz</t>
  </si>
  <si>
    <t>725849205</t>
  </si>
  <si>
    <t>Montáž batérie sprchovej nástennej, držiak sprchy s nastaviteľnou výškou sprchy</t>
  </si>
  <si>
    <t>5513006810</t>
  </si>
  <si>
    <t>Sprchová sada - sprchová hlavica, nastaviteľný držiak sprchy, hadica</t>
  </si>
  <si>
    <t>725869301</t>
  </si>
  <si>
    <t>Montáž zápachovej uzávierky pre zariaďovacie predmety, umývadlová do D 40</t>
  </si>
  <si>
    <t>5516131100</t>
  </si>
  <si>
    <t>Uzávierka zápachová umývadlová s vent. D 40 mm z</t>
  </si>
  <si>
    <t>725869312</t>
  </si>
  <si>
    <t>Montáž zápachovej uzávierky pre zariaďovacie predmety, drezová do D 40 (pre dva drezy)</t>
  </si>
  <si>
    <t>2863120192</t>
  </si>
  <si>
    <t>Drezový sifón dvojdielny D 40 úsporný</t>
  </si>
  <si>
    <t>725869340</t>
  </si>
  <si>
    <t>Montáž zápachovej uzávierky pre zariaďovacie predmety, sprchovej do D 50</t>
  </si>
  <si>
    <t>2863120234</t>
  </si>
  <si>
    <t>Odpadový komplet odtok D 50/40 - sprchový</t>
  </si>
  <si>
    <t>725869380</t>
  </si>
  <si>
    <t>Montáž zápachovej uzávierky pre zariaďovacie predmety, ostatných typov do D 32</t>
  </si>
  <si>
    <t>4849110100</t>
  </si>
  <si>
    <t>Sada odtokového lievika  HL 21</t>
  </si>
  <si>
    <t>998725201</t>
  </si>
  <si>
    <t>Presun hmôt pre zariaďovacie predmety v objektoch výšky do 6 m</t>
  </si>
  <si>
    <t>998725292</t>
  </si>
  <si>
    <t>Zariaďovacie predmety, prípl.za presun nad vymedz. najväčšiu dopravnú vzdialenosť do 100m</t>
  </si>
  <si>
    <t>210230132</t>
  </si>
  <si>
    <t>Kohútik manometrový, skúšobný t 25</t>
  </si>
  <si>
    <t>210230154</t>
  </si>
  <si>
    <t>Tlakomer kontaktný vrátane zapojenia</t>
  </si>
  <si>
    <t>4849120185</t>
  </si>
  <si>
    <t>Manometer RF50 0-10bar G1/4" zadný</t>
  </si>
  <si>
    <t>230180065</t>
  </si>
  <si>
    <t>Montáž rúrových dielov PE, PP DN 25</t>
  </si>
  <si>
    <t>2860028330</t>
  </si>
  <si>
    <t>Prechod 25x1" s PM  - systém pre rozvod pitnej, teplej vody</t>
  </si>
  <si>
    <t>46-M</t>
  </si>
  <si>
    <t>Zemné práce vykonávané pri externých montážnych prácach</t>
  </si>
  <si>
    <t>460600001</t>
  </si>
  <si>
    <t>Naloženie zeminy, odvoz do 1 km a zloženie na skládke a jazda späť</t>
  </si>
  <si>
    <t>04 - PBS</t>
  </si>
  <si>
    <t>968061125</t>
  </si>
  <si>
    <t>Vyvesenie  dverného krídla do suti plochy do 2 m2, -0,02400t</t>
  </si>
  <si>
    <t>968062745</t>
  </si>
  <si>
    <t>Vybúranie stien plných, zasklených alebo výkladných,  -0,02400t</t>
  </si>
  <si>
    <t>Poplatok za skladovanie - iné odpady zo stavieb a demolácií (17 09), ostatné</t>
  </si>
  <si>
    <t>722250051</t>
  </si>
  <si>
    <t>Hasiaci prístroj páškový 6 kg D+M</t>
  </si>
  <si>
    <t>998722202</t>
  </si>
  <si>
    <t>Presun hmôt pre vnútorný vodovod v objektoch výšky nad 6 do 12 m</t>
  </si>
  <si>
    <t>6116401003</t>
  </si>
  <si>
    <t>Drevené  požiarne dvere jednokrídlové EW 30/D3- C celk.roz. 1100x2550 s osadením</t>
  </si>
  <si>
    <t>05 - ASR - práce navyše</t>
  </si>
  <si>
    <t>VRN - Vedľajšie rozpočtové náklady</t>
  </si>
  <si>
    <t>311275652.P</t>
  </si>
  <si>
    <t>Murivo (m3) z tvárnic PORFIX hr. 300 mm, na MVC a lepidlo PORFIX (300x250x500)</t>
  </si>
  <si>
    <t>193170390</t>
  </si>
  <si>
    <t>612421421.P</t>
  </si>
  <si>
    <t>Oprava vnútorných vápenných omietok stien, v množstve opravenej plochy nad 30 hladkých</t>
  </si>
  <si>
    <t>40492194</t>
  </si>
  <si>
    <t>783727669</t>
  </si>
  <si>
    <t>-119045821</t>
  </si>
  <si>
    <t>369524378</t>
  </si>
  <si>
    <t>622466111</t>
  </si>
  <si>
    <t>Príprava vonkajšieho podkladu stien BAUMIT, cementový Prednástrek (Baumit Vorspritzer 2 mm), ručné nanášanie</t>
  </si>
  <si>
    <t>1074218490</t>
  </si>
  <si>
    <t>622466136</t>
  </si>
  <si>
    <t>Vonkajšia omietka stien BAUMIT, vápennocementová, strojné miešanie, ručné nanášanie, MVR Uni, hr. 15 mm</t>
  </si>
  <si>
    <t>279687741</t>
  </si>
  <si>
    <t>622475001</t>
  </si>
  <si>
    <t>Vonkajší sanačný protiplesňový náter stien Baumit, dvojnásobný, nanášaný ručne</t>
  </si>
  <si>
    <t>-508073879</t>
  </si>
  <si>
    <t>625251356</t>
  </si>
  <si>
    <t>Kontaktný zatepľovací systém hr. 100 mm BAUMIT STAR MINERAL, zatĺkacie kotvy</t>
  </si>
  <si>
    <t>1800796432</t>
  </si>
  <si>
    <t>625251362</t>
  </si>
  <si>
    <t>Kontaktný zatepľovací systém hr. 200 mm BAUMIT STAR MINERAL, zatĺkacie kotvy</t>
  </si>
  <si>
    <t>1934338842</t>
  </si>
  <si>
    <t>388345156</t>
  </si>
  <si>
    <t>Vyčistenie budov pri výške podlaží do 4 m</t>
  </si>
  <si>
    <t>1735541427</t>
  </si>
  <si>
    <t>978013191</t>
  </si>
  <si>
    <t>Otlčenie omietok stien vnútorných vápenných alebo vápennocementových v rozsahu do 100 %,  -0,04600t</t>
  </si>
  <si>
    <t>1785052783</t>
  </si>
  <si>
    <t>422620572</t>
  </si>
  <si>
    <t>420383394</t>
  </si>
  <si>
    <t>284324939</t>
  </si>
  <si>
    <t>10,482*10</t>
  </si>
  <si>
    <t>1125455086</t>
  </si>
  <si>
    <t>1501696318</t>
  </si>
  <si>
    <t>979089612.P</t>
  </si>
  <si>
    <t>Poplatok za skladovanie - iné odpady zo stavieb a demolácií - tepelná izolácia (17 09), ostatné</t>
  </si>
  <si>
    <t>2100773442</t>
  </si>
  <si>
    <t>589804967</t>
  </si>
  <si>
    <t>427721571</t>
  </si>
  <si>
    <t>712973220</t>
  </si>
  <si>
    <t>Detaily k PVC-P fóliam osadenie hotovej strešnej vpuste</t>
  </si>
  <si>
    <t>1961157783</t>
  </si>
  <si>
    <t>283770003700</t>
  </si>
  <si>
    <t>Strešná vpusť FATRAFOL - priemer 100 mm, dĺ. 400 mm, FATRA IZOLFA</t>
  </si>
  <si>
    <t>894212110</t>
  </si>
  <si>
    <t>Teleskop univerzálny FATRAFOL NYLON do dĺžky 400 mm, FATRA IZOLFA</t>
  </si>
  <si>
    <t>-460100630</t>
  </si>
  <si>
    <t>712973232</t>
  </si>
  <si>
    <t>Detaily k PVC-P fóliam zaizolovanie kruhového prestupu 101 – 250 mm</t>
  </si>
  <si>
    <t>-93072529</t>
  </si>
  <si>
    <t>283220001200</t>
  </si>
  <si>
    <t>Hydroizolačná fólia PVC-P FATRAFOL 804, hr. 2 mm, š. 1,2 m, izolácia balkónov, strešných detailov, farba sivá, FATRA IZOLFA</t>
  </si>
  <si>
    <t>-1218272308</t>
  </si>
  <si>
    <t>2*0,285 'Přepočítané koeficientom množstva</t>
  </si>
  <si>
    <t>712991010.P</t>
  </si>
  <si>
    <t>Montáž podkladnej konštrukcie z OSB dosiek na atike šírky do 200 pod klampiarske konštrukcie</t>
  </si>
  <si>
    <t>-1056869072</t>
  </si>
  <si>
    <t>montáž OSB na atiku, šírka 125 mm</t>
  </si>
  <si>
    <t>18,75</t>
  </si>
  <si>
    <t>311310002900.P</t>
  </si>
  <si>
    <t>Hmoždinka do porobetónu Fischer GB</t>
  </si>
  <si>
    <t>-140139320</t>
  </si>
  <si>
    <t>309500000700.P</t>
  </si>
  <si>
    <t>Skrutka</t>
  </si>
  <si>
    <t>1141132780</t>
  </si>
  <si>
    <t>607260000400</t>
  </si>
  <si>
    <t>Doska OSB 3 Superfinish ECO nebrúsené hrxlxš 22x2500x1250 mm, JAFHOLZ</t>
  </si>
  <si>
    <t>968726992</t>
  </si>
  <si>
    <t>712991040</t>
  </si>
  <si>
    <t>Montáž podkladnej konštrukcie z OSB dosiek atike šírky 411 - 620 mm pod klampiarske konštrukcie</t>
  </si>
  <si>
    <t>-81653357</t>
  </si>
  <si>
    <t>montáž OSB na atiku, šírka 500 mm</t>
  </si>
  <si>
    <t>75,0</t>
  </si>
  <si>
    <t>2020567811</t>
  </si>
  <si>
    <t>254292829</t>
  </si>
  <si>
    <t>-425281013</t>
  </si>
  <si>
    <t>-518251536</t>
  </si>
  <si>
    <t>713000036</t>
  </si>
  <si>
    <t>Odstránenie tepelnej izolácie stien lepenej z vláknitých materiálov hr. do 10 cm -0,0064t</t>
  </si>
  <si>
    <t>1066909235</t>
  </si>
  <si>
    <t>odstránenie zatepleniavnútorných stien atík, hr. 100 mm</t>
  </si>
  <si>
    <t>713000037</t>
  </si>
  <si>
    <t>Odstránenie tepelnej izolácie stien lepenej z vláknitých materiálov hr. nad 10 cm -0,0108t</t>
  </si>
  <si>
    <t>-1622669109</t>
  </si>
  <si>
    <t>tepelná izolácia stien hr. 200 mm</t>
  </si>
  <si>
    <t>713141111.P</t>
  </si>
  <si>
    <t>Doizolovanie nedokončených, prípadne poškodených častí strechy D+M</t>
  </si>
  <si>
    <t>518007484</t>
  </si>
  <si>
    <t>-1887973819</t>
  </si>
  <si>
    <t>-319185228</t>
  </si>
  <si>
    <t>696*1,05 'Přepočítané koeficientom množstva</t>
  </si>
  <si>
    <t>998713101</t>
  </si>
  <si>
    <t>-733725955</t>
  </si>
  <si>
    <t>721171109.P</t>
  </si>
  <si>
    <t>Potrubie z PVC - U odpadové ležaté hrdlové D 110x2, 2, vrátane odbočiek a kolien</t>
  </si>
  <si>
    <t>-1586865360</t>
  </si>
  <si>
    <t>998721101</t>
  </si>
  <si>
    <t>1286619971</t>
  </si>
  <si>
    <t>764430500.P</t>
  </si>
  <si>
    <t>Oplechovanie muriva a atík z poplastovaného plechu, vrátane rohov r.š. 200 mm</t>
  </si>
  <si>
    <t>-2091502744</t>
  </si>
  <si>
    <t>101500055</t>
  </si>
  <si>
    <t>VRN</t>
  </si>
  <si>
    <t>Vedľajšie rozpočtové náklady</t>
  </si>
  <si>
    <t>000600021</t>
  </si>
  <si>
    <t xml:space="preserve">Zariadenie staveniska </t>
  </si>
  <si>
    <t>1024</t>
  </si>
  <si>
    <t>2137914037</t>
  </si>
  <si>
    <t>001400045</t>
  </si>
  <si>
    <t>Ostatné náklady stavby - dokončovacie práce 5%</t>
  </si>
  <si>
    <t>1513410094</t>
  </si>
  <si>
    <t>06 - ZTI - práce navyše</t>
  </si>
  <si>
    <t>713 - Izolácie tepelné</t>
  </si>
  <si>
    <t>713470811</t>
  </si>
  <si>
    <t>Odstránenie snímateľ. puzdier Ferrotex akejkoľvek hr. z potrubí, prírub, armatúr, tvaroviek,  -0,02430t</t>
  </si>
  <si>
    <t>131</t>
  </si>
  <si>
    <t>133</t>
  </si>
  <si>
    <t>139</t>
  </si>
  <si>
    <t>722170801</t>
  </si>
  <si>
    <t>Demontáž potrubia z rúrok z PH tlakových do D25,  -0,00058t</t>
  </si>
  <si>
    <t>722170804</t>
  </si>
  <si>
    <t>Demontáž potrubia z rúrok z PH tlakových nad 25 do D50,  -0,00196t</t>
  </si>
  <si>
    <t>135</t>
  </si>
  <si>
    <t>137</t>
  </si>
  <si>
    <t>141</t>
  </si>
  <si>
    <t>Stavebno montážne práce náročnejšie, ucelené, obtiažne, rutinné (Tr. 2) v rozsahu viac ako 8 hodín náročnejšie</t>
  </si>
  <si>
    <t>07 - VZT - práce navyše</t>
  </si>
  <si>
    <t>HZS000112.P</t>
  </si>
  <si>
    <t xml:space="preserve">Demontáž poškodených častí </t>
  </si>
  <si>
    <t>-1589213331</t>
  </si>
  <si>
    <t>HZS000113.P</t>
  </si>
  <si>
    <t>Likvidácia poškodených častí</t>
  </si>
  <si>
    <t>-124329997</t>
  </si>
  <si>
    <t>08 - ASR - odpočet</t>
  </si>
  <si>
    <t>-2135499491</t>
  </si>
  <si>
    <t>1752529404</t>
  </si>
  <si>
    <t>1409312832</t>
  </si>
  <si>
    <t>604937227</t>
  </si>
  <si>
    <t>-497350992</t>
  </si>
  <si>
    <t>-169397336</t>
  </si>
  <si>
    <t>1281822719</t>
  </si>
  <si>
    <t>-1309886130</t>
  </si>
  <si>
    <t>-3234176</t>
  </si>
  <si>
    <t>353204547</t>
  </si>
  <si>
    <t>2009948814</t>
  </si>
  <si>
    <t>1114499300</t>
  </si>
  <si>
    <t>-604246210</t>
  </si>
  <si>
    <t>1212455870</t>
  </si>
  <si>
    <t>1351636230</t>
  </si>
  <si>
    <t>2140327488</t>
  </si>
  <si>
    <t>-334621636</t>
  </si>
  <si>
    <t>-1160536411</t>
  </si>
  <si>
    <t>1493307429</t>
  </si>
  <si>
    <t>-1381783882</t>
  </si>
  <si>
    <t>648507467</t>
  </si>
  <si>
    <t>988446067</t>
  </si>
  <si>
    <t>-829444246</t>
  </si>
  <si>
    <t>804836903</t>
  </si>
  <si>
    <t>-1419448956</t>
  </si>
  <si>
    <t>637563673</t>
  </si>
  <si>
    <t>SO 06 - ASR</t>
  </si>
  <si>
    <t>162201101</t>
  </si>
  <si>
    <t>Vodorovné premiestnenie výkopku z horniny 1-4 do 20m</t>
  </si>
  <si>
    <t>162501112</t>
  </si>
  <si>
    <t>Vodorovné premiestnenie výkopku  po nespevnenej ceste z  horniny tr.1-4, do 100 m3 na vzdialenosť do 3000 m</t>
  </si>
  <si>
    <t>162501113</t>
  </si>
  <si>
    <t>Vodorovné premiestnenie výkopku  po nespevnenej ceste z  horniny tr.1-4, do 100 m3, príplatok k cene za každých ďalšich a začatých 1000 m</t>
  </si>
  <si>
    <t>451577877</t>
  </si>
  <si>
    <t>Podklad pod dlažbu zo štrkopiesku hr.50 mm</t>
  </si>
  <si>
    <t>564211111</t>
  </si>
  <si>
    <t>Podklad alebo podsyp zo štrkopiesku s rozprestretím, vlhčením a zhutnením, po zhutnení hr. 50 mm</t>
  </si>
  <si>
    <t>596911112</t>
  </si>
  <si>
    <t>Kladenie zámkovej dlažby</t>
  </si>
  <si>
    <t>5922911601</t>
  </si>
  <si>
    <t>zamková dlažba</t>
  </si>
  <si>
    <t>917862111</t>
  </si>
  <si>
    <t>Osadenie chodník. obrubníka betónového stojatého do lôžka z betónu prosteho tr. C 12/15 s bočnou oporou</t>
  </si>
  <si>
    <t>5922902940</t>
  </si>
  <si>
    <t>Obrubník parkový 100/20/5 cm, sivá</t>
  </si>
  <si>
    <t>918101111</t>
  </si>
  <si>
    <t>Lôžko pod obrubníky, krajníky alebo obruby z dlažob. kociek z betónu prostého tr. C 12/15</t>
  </si>
  <si>
    <t>998223011</t>
  </si>
  <si>
    <t>Presun hmôt pre pozemné komunikácie s krytom dláždeným (822 2.3, 822 5.3) akejkoľvek dĺžky objektu</t>
  </si>
  <si>
    <t>SO 07 - ASR</t>
  </si>
  <si>
    <t xml:space="preserve">    765 - Konštrukcie - krytiny tvrdé</t>
  </si>
  <si>
    <t>132201101</t>
  </si>
  <si>
    <t>Výkop ryhy do šírky 600 mm v horn.3 do 100 m3</t>
  </si>
  <si>
    <t>162501105</t>
  </si>
  <si>
    <t>Vodorovné premiestnenie výkopku  po spevnenej ceste z  horniny tr.1-4, do 100 m3, príplatok k cene za každých ďalšich a začatých 1000 m</t>
  </si>
  <si>
    <t>311271303</t>
  </si>
  <si>
    <t>Murivo nosné z deb.tvarnic s betónovou výplňou hr. 300 mm</t>
  </si>
  <si>
    <t>622464220</t>
  </si>
  <si>
    <t>Vonkajšia omietka stien , silikátová hr. 2 mm</t>
  </si>
  <si>
    <t>765</t>
  </si>
  <si>
    <t>Konštrukcie - krytiny tvrdé</t>
  </si>
  <si>
    <t>765738333</t>
  </si>
  <si>
    <t>Pokrytie murov oplotenia zakryt doskou</t>
  </si>
  <si>
    <t>59241360001</t>
  </si>
  <si>
    <t>doska - ukončujuci profil mur.oplotenia</t>
  </si>
  <si>
    <t>767920020</t>
  </si>
  <si>
    <t>Montáž vrát a vrátok k  oploteniu osadzovaných na stĺpiky oceľové, s plochou jednotlivo nad 2 do 4 m2</t>
  </si>
  <si>
    <t>55358500PC1</t>
  </si>
  <si>
    <t>Branka 1kr.roz. 1000x2100 mm</t>
  </si>
  <si>
    <t>767916120</t>
  </si>
  <si>
    <t>Montáž oplotenia z plechu profilového</t>
  </si>
  <si>
    <t>55358500PC</t>
  </si>
  <si>
    <t>Oplotenie z oceľ.pozinkovaných profilov v=2,5m vr.stlpikov,kotv. a spoj. prvkov</t>
  </si>
  <si>
    <t>998767201</t>
  </si>
  <si>
    <t>Presun hmôt pre kovové stavebné doplnkové konštrukcie v objektoch výšky do 6 m</t>
  </si>
  <si>
    <t>SO 08 - Kanalizačná prípojka</t>
  </si>
  <si>
    <t xml:space="preserve">    8 - Rúrové vedenie</t>
  </si>
  <si>
    <t>131201101</t>
  </si>
  <si>
    <t>Výkop nezapaženej jamy v hornine 3, do 100 m3</t>
  </si>
  <si>
    <t>131201109</t>
  </si>
  <si>
    <t>Hĺbenie nezapažených jám a zárezov. Príplatok za lepivosť horniny 3</t>
  </si>
  <si>
    <t>Rúrové vedenie</t>
  </si>
  <si>
    <t>831263195</t>
  </si>
  <si>
    <t>Príplatok k cene za zriadenie kanalizačnej prípojky DN od 100 do 300</t>
  </si>
  <si>
    <t>894431113</t>
  </si>
  <si>
    <t>Montáž revíznej šachty z PVC, DN 315/160 (DN šachty/DN potr. vedenia), hl. 1400 do 1700 mm</t>
  </si>
  <si>
    <t>2860008010</t>
  </si>
  <si>
    <t>Priebežné dno DN 400, vtok/vývod 160 pre revízne šachty  na PVC hladkú kanalizáciu s predĺžením</t>
  </si>
  <si>
    <t>2860007930</t>
  </si>
  <si>
    <t>Teleskopické predĺž. s poklopom plným, zaťaž. do 12,5t  pre rev. šachty DN 400  na PVC hladkú kanal. s predĺž.</t>
  </si>
  <si>
    <t>2860007970</t>
  </si>
  <si>
    <t>Predĺženie revíznej šachty DN 400/1m  na PVC hladkú kanalizáciu s predĺžením</t>
  </si>
  <si>
    <t>894431215r</t>
  </si>
  <si>
    <t>Ostatné prepoj.prkvy vonkajšej kanalizácie - kolená, spojky, prechodky D 160mm</t>
  </si>
  <si>
    <t>SO 09 - Prekládka vedenia NN</t>
  </si>
  <si>
    <t xml:space="preserve">    22-M - Montáže oznam. a zabezp. zariadení</t>
  </si>
  <si>
    <t xml:space="preserve">    46-M - Zemné práce pri extr.mont.prácach</t>
  </si>
  <si>
    <t xml:space="preserve">    VRN10 - Inžinierska činnosť</t>
  </si>
  <si>
    <t>131211101</t>
  </si>
  <si>
    <t>Hĺbenie jám v  hornine tr.3 súdržných - ručným náradím</t>
  </si>
  <si>
    <t>919735111</t>
  </si>
  <si>
    <t>Rezanie existujúceho asfaltového krytu alebo podkladu hĺbky do 50 mm</t>
  </si>
  <si>
    <t>919735123</t>
  </si>
  <si>
    <t>Rezanie existujúceho betónového krytu alebo podkladu hĺbky nad 100 do 150 mm</t>
  </si>
  <si>
    <t>961043111</t>
  </si>
  <si>
    <t>Búranie základov z betónu prostého alebo preloženého kameňom,  -2,20000t</t>
  </si>
  <si>
    <t>5893222000</t>
  </si>
  <si>
    <t>Betón STN EN 206-1-C 12/15-X0 (SK)-Cl 1,0-Dmax 8 - S1 z cementu portlandského</t>
  </si>
  <si>
    <t>210950204</t>
  </si>
  <si>
    <t>Príplatok na zaťahovanie káblov, váha kábla do 6 kg</t>
  </si>
  <si>
    <t>210010094</t>
  </si>
  <si>
    <t>Rúrka ohybná elektroinštalačná, D 110 uložená voľne</t>
  </si>
  <si>
    <t>3450703801</t>
  </si>
  <si>
    <t>Rúrka kabelová ohybná  KSX-PEG 110</t>
  </si>
  <si>
    <t>3450703802</t>
  </si>
  <si>
    <t>Rúrka kabelová ohybná  KSX-PEG 111</t>
  </si>
  <si>
    <t>3450703803</t>
  </si>
  <si>
    <t>Spojka 1 KV Priama 240 mm Skr</t>
  </si>
  <si>
    <t>3450703813</t>
  </si>
  <si>
    <t>210260182</t>
  </si>
  <si>
    <t>Uchytenie nosného lana kábla AYKY 3x240+120 bez konc a OK</t>
  </si>
  <si>
    <t>3450703803.1</t>
  </si>
  <si>
    <t>Rozdelovacia hlava 150-240</t>
  </si>
  <si>
    <t>210902387</t>
  </si>
  <si>
    <t>Vodič hliníkový silový, uložený v trubke NAYY 0,6/1 kV 4x240</t>
  </si>
  <si>
    <t>3410350072</t>
  </si>
  <si>
    <t>NAYY 4x240 SM Kábel pre pevné uloženie, hliníkový STN</t>
  </si>
  <si>
    <t>22-M</t>
  </si>
  <si>
    <t>Montáže oznam. a zabezp. zariadení</t>
  </si>
  <si>
    <t>220111411</t>
  </si>
  <si>
    <t>Odpojenie vodičov(jednostranné odpojenie vodičov od skrutky s označením drôtov)</t>
  </si>
  <si>
    <t>Zemné práce pri extr.mont.prácach</t>
  </si>
  <si>
    <t>460200303</t>
  </si>
  <si>
    <t>Hĺbenie káblovej ryhy ručne 50 cm širokej a 120 cm hlbokej, v zemine triedy 3</t>
  </si>
  <si>
    <t>460230004</t>
  </si>
  <si>
    <t>Výkop pre káblovú spojku a odbočnicu, ryha pre kábel do 10 kV v zemina triedy 4</t>
  </si>
  <si>
    <t>460238004</t>
  </si>
  <si>
    <t>Zásyp jamy pre káblovú spojku a odbočnicu, ryha pre kábel do 10 kV v zemina triedy 4</t>
  </si>
  <si>
    <t>460490012</t>
  </si>
  <si>
    <t>Rozvinutie a uloženie výstražnej fólie z PVC do ryhy, šírka 33 cm</t>
  </si>
  <si>
    <t>2830002000</t>
  </si>
  <si>
    <t>Fólia červená v m</t>
  </si>
  <si>
    <t>460560303</t>
  </si>
  <si>
    <t>Ručný zásyp nezap. káblovej ryhy bez zhutn. zeminy, 50 cm širokej, 120 cm hlbokej v zemine tr. 3</t>
  </si>
  <si>
    <t>HZS000314</t>
  </si>
  <si>
    <t>Stavebno montážne práce najnáročnejšie na odbornosť - prehliadky pracoviska a revízie (Tr 4) v rozsahu menej ako 4 hodiny</t>
  </si>
  <si>
    <t>VRN10</t>
  </si>
  <si>
    <t>Inžinierska činnosť</t>
  </si>
  <si>
    <t>001000034</t>
  </si>
  <si>
    <t>SO 10 - Prekládka vedenia Telekom-u</t>
  </si>
  <si>
    <t>210010016</t>
  </si>
  <si>
    <t>Preložka vedení podľa samostatného rozpočtu</t>
  </si>
  <si>
    <t>639201686</t>
  </si>
  <si>
    <t>SO 11 - Vonkajšie schodisko</t>
  </si>
  <si>
    <t>274261100</t>
  </si>
  <si>
    <t>Osadenie bloku objemu do 0,03 m3 ručne</t>
  </si>
  <si>
    <t>5923333900</t>
  </si>
  <si>
    <t>Betónový prefabrikát doska, rozm.300x80x1200</t>
  </si>
  <si>
    <t>274261111</t>
  </si>
  <si>
    <t>Osadenie bloku  objemu nad 0,06 do 0,10 m3</t>
  </si>
  <si>
    <t>59233339001</t>
  </si>
  <si>
    <t>Betónový prefabrikát doska, rozm.1000x80x1200</t>
  </si>
  <si>
    <t>959941133</t>
  </si>
  <si>
    <t>Chemická kotva  vyvŕtaním otvoru</t>
  </si>
  <si>
    <t>Presun hmôt pre budovy  (801, 803, 812), zvislá konštr. z tehál, tvárnic, z kovu výšky do 12 m</t>
  </si>
  <si>
    <t>Montáž ostatných atypických kovových stavebných doplnkových konštrukcií nad 20 do 50 kg</t>
  </si>
  <si>
    <t>553000000R1</t>
  </si>
  <si>
    <t>Oceľ.konštr. vonk .schodiska  so zabradlím vratane kotv.spoj.a sytemových prvkov vr.povrch upravy  kg 265,0</t>
  </si>
  <si>
    <t>553M0000PC06</t>
  </si>
  <si>
    <t>Oceľ. mreža 2725x2300 mm vr.kotv.prvkov, povrch.upravy D+M 95,5 kg</t>
  </si>
  <si>
    <t>553OK0001</t>
  </si>
  <si>
    <t>Oc.konštrukcia striešky vr.prest.z plechu ,kotv.prvkov a sytemových doplnkov D+M</t>
  </si>
  <si>
    <t>X1 - Dodávky a montáže</t>
  </si>
  <si>
    <t>Luník IX., Košice</t>
  </si>
  <si>
    <t>Mesto Košice, Trieda SNP 48/A, 040 11 Košice</t>
  </si>
  <si>
    <t xml:space="preserve">      763 - Konštrukcie - drevostavby</t>
  </si>
  <si>
    <t>767662110.P</t>
  </si>
  <si>
    <t>Montáž mreží pevných na plastové okno</t>
  </si>
  <si>
    <t>1140736406</t>
  </si>
  <si>
    <t>763138220.P</t>
  </si>
  <si>
    <t>Tmelenie škár pre SDK Q2</t>
  </si>
  <si>
    <t>1080640259</t>
  </si>
  <si>
    <t xml:space="preserve">Označenie ŠPP 2. Úrovne : MŠ HREBENDOVA, LUNÍK IX KOŠICE - SO 10 - Preložka Telekom. vedení </t>
  </si>
  <si>
    <t xml:space="preserve">Definícia PP (úroveň HIM): 01 </t>
  </si>
  <si>
    <r>
      <rPr>
        <b/>
        <sz val="11"/>
        <rFont val="Calibri"/>
        <family val="2"/>
        <charset val="238"/>
        <scheme val="minor"/>
      </rPr>
      <t xml:space="preserve">Označenie </t>
    </r>
  </si>
  <si>
    <t xml:space="preserve">SPP (úrovne) </t>
  </si>
  <si>
    <t xml:space="preserve">log. príražkou </t>
  </si>
  <si>
    <r>
      <rPr>
        <b/>
        <sz val="11"/>
        <rFont val="Calibri"/>
        <family val="2"/>
        <charset val="238"/>
        <scheme val="minor"/>
      </rPr>
      <t xml:space="preserve">Špecifikácia materiálu a služieb </t>
    </r>
  </si>
  <si>
    <t xml:space="preserve">P riemerná cena s log. príražkou </t>
  </si>
  <si>
    <r>
      <rPr>
        <b/>
        <sz val="10"/>
        <rFont val="Calibri"/>
        <family val="2"/>
        <charset val="238"/>
        <scheme val="minor"/>
      </rPr>
      <t xml:space="preserve">Kategória </t>
    </r>
  </si>
  <si>
    <r>
      <rPr>
        <b/>
        <sz val="10"/>
        <rFont val="Calibri"/>
        <family val="2"/>
        <charset val="238"/>
        <scheme val="minor"/>
      </rPr>
      <t xml:space="preserve">KZM </t>
    </r>
  </si>
  <si>
    <r>
      <rPr>
        <b/>
        <sz val="10"/>
        <rFont val="Calibri"/>
        <family val="2"/>
        <charset val="238"/>
        <scheme val="minor"/>
      </rPr>
      <t xml:space="preserve">Skupina </t>
    </r>
  </si>
  <si>
    <r>
      <rPr>
        <b/>
        <sz val="10"/>
        <rFont val="Calibri"/>
        <family val="2"/>
        <charset val="238"/>
        <scheme val="minor"/>
      </rPr>
      <t xml:space="preserve">Sk PNTR </t>
    </r>
  </si>
  <si>
    <r>
      <rPr>
        <b/>
        <sz val="10"/>
        <rFont val="Calibri"/>
        <family val="2"/>
        <charset val="238"/>
        <scheme val="minor"/>
      </rPr>
      <t xml:space="preserve">Názov materiálu / služby </t>
    </r>
  </si>
  <si>
    <r>
      <rPr>
        <b/>
        <sz val="10"/>
        <rFont val="Calibri"/>
        <family val="2"/>
        <charset val="238"/>
        <scheme val="minor"/>
      </rPr>
      <t xml:space="preserve">Množstvo  ŠPP01 </t>
    </r>
  </si>
  <si>
    <t>M.J.</t>
  </si>
  <si>
    <t>Jedn. cena</t>
  </si>
  <si>
    <t xml:space="preserve">Cena celkom </t>
  </si>
  <si>
    <r>
      <rPr>
        <b/>
        <sz val="10"/>
        <rFont val="Calibri"/>
        <family val="2"/>
        <charset val="238"/>
        <scheme val="minor"/>
      </rPr>
      <t xml:space="preserve">dodávateľ </t>
    </r>
  </si>
  <si>
    <r>
      <rPr>
        <b/>
        <sz val="10"/>
        <rFont val="Calibri"/>
        <family val="2"/>
        <charset val="238"/>
        <scheme val="minor"/>
      </rPr>
      <t xml:space="preserve">Podl.  Kontr. </t>
    </r>
  </si>
  <si>
    <t>Postupnosť</t>
  </si>
  <si>
    <r>
      <rPr>
        <sz val="10"/>
        <rFont val="Calibri"/>
        <family val="2"/>
        <charset val="238"/>
        <scheme val="minor"/>
      </rPr>
      <t xml:space="preserve">M2160109 </t>
    </r>
  </si>
  <si>
    <r>
      <rPr>
        <sz val="10"/>
        <rFont val="Calibri"/>
        <family val="2"/>
        <charset val="238"/>
        <scheme val="minor"/>
      </rPr>
      <t xml:space="preserve">Kábel metalický FLE 10 XN 0,6 </t>
    </r>
  </si>
  <si>
    <r>
      <rPr>
        <sz val="10"/>
        <rFont val="Calibri"/>
        <family val="2"/>
        <charset val="238"/>
        <scheme val="minor"/>
      </rPr>
      <t xml:space="preserve">m </t>
    </r>
  </si>
  <si>
    <r>
      <rPr>
        <sz val="10"/>
        <rFont val="Calibri"/>
        <family val="2"/>
        <charset val="238"/>
        <scheme val="minor"/>
      </rPr>
      <t xml:space="preserve">A </t>
    </r>
  </si>
  <si>
    <r>
      <rPr>
        <sz val="10"/>
        <rFont val="Calibri"/>
        <family val="2"/>
        <charset val="238"/>
        <scheme val="minor"/>
      </rPr>
      <t xml:space="preserve">CU1 </t>
    </r>
  </si>
  <si>
    <r>
      <rPr>
        <sz val="10"/>
        <rFont val="Calibri"/>
        <family val="2"/>
        <charset val="238"/>
        <scheme val="minor"/>
      </rPr>
      <t xml:space="preserve">M2130161 </t>
    </r>
  </si>
  <si>
    <r>
      <rPr>
        <sz val="10"/>
        <rFont val="Calibri"/>
        <family val="2"/>
        <charset val="238"/>
        <scheme val="minor"/>
      </rPr>
      <t xml:space="preserve">Kábel metalický FLE 50 XN 0,6 </t>
    </r>
  </si>
  <si>
    <r>
      <rPr>
        <sz val="10"/>
        <rFont val="Calibri"/>
        <family val="2"/>
        <charset val="238"/>
        <scheme val="minor"/>
      </rPr>
      <t xml:space="preserve">M2840376 </t>
    </r>
  </si>
  <si>
    <r>
      <rPr>
        <sz val="10"/>
        <rFont val="Calibri"/>
        <family val="2"/>
        <charset val="238"/>
        <scheme val="minor"/>
      </rPr>
      <t xml:space="preserve">Spojka NITTO JCSA 140 BK 2-20 párov </t>
    </r>
  </si>
  <si>
    <r>
      <rPr>
        <sz val="10"/>
        <rFont val="Calibri"/>
        <family val="2"/>
        <charset val="238"/>
        <scheme val="minor"/>
      </rPr>
      <t xml:space="preserve">ks </t>
    </r>
  </si>
  <si>
    <r>
      <rPr>
        <sz val="10"/>
        <rFont val="Calibri"/>
        <family val="2"/>
        <charset val="238"/>
        <scheme val="minor"/>
      </rPr>
      <t xml:space="preserve">CU2 </t>
    </r>
  </si>
  <si>
    <r>
      <rPr>
        <sz val="10"/>
        <rFont val="Calibri"/>
        <family val="2"/>
        <charset val="238"/>
        <scheme val="minor"/>
      </rPr>
      <t xml:space="preserve">M2840379 </t>
    </r>
  </si>
  <si>
    <r>
      <rPr>
        <sz val="10"/>
        <rFont val="Calibri"/>
        <family val="2"/>
        <charset val="238"/>
        <scheme val="minor"/>
      </rPr>
      <t xml:space="preserve">Spojka NITTO JCSA 440 WH 100-300 párov </t>
    </r>
  </si>
  <si>
    <r>
      <rPr>
        <sz val="10"/>
        <rFont val="Calibri"/>
        <family val="2"/>
        <charset val="238"/>
        <scheme val="minor"/>
      </rPr>
      <t xml:space="preserve">M2960081 </t>
    </r>
  </si>
  <si>
    <r>
      <rPr>
        <sz val="10"/>
        <rFont val="Calibri"/>
        <family val="2"/>
        <charset val="238"/>
        <scheme val="minor"/>
      </rPr>
      <t xml:space="preserve">Konektor spojkový (modul)- spojenie 10 p </t>
    </r>
  </si>
  <si>
    <r>
      <rPr>
        <sz val="10"/>
        <rFont val="Calibri"/>
        <family val="2"/>
        <charset val="238"/>
        <scheme val="minor"/>
      </rPr>
      <t xml:space="preserve">M2851265 </t>
    </r>
  </si>
  <si>
    <r>
      <rPr>
        <sz val="10"/>
        <rFont val="Calibri"/>
        <family val="2"/>
        <charset val="238"/>
        <scheme val="minor"/>
      </rPr>
      <t xml:space="preserve">1A </t>
    </r>
  </si>
  <si>
    <r>
      <rPr>
        <sz val="10"/>
        <rFont val="Calibri"/>
        <family val="2"/>
        <charset val="238"/>
        <scheme val="minor"/>
      </rPr>
      <t xml:space="preserve">Rura PE 90x3/4m (90/83mm) </t>
    </r>
  </si>
  <si>
    <r>
      <rPr>
        <sz val="10"/>
        <rFont val="Calibri"/>
        <family val="2"/>
        <charset val="238"/>
        <scheme val="minor"/>
      </rPr>
      <t xml:space="preserve">M8640304 </t>
    </r>
  </si>
  <si>
    <r>
      <rPr>
        <sz val="10"/>
        <rFont val="Calibri"/>
        <family val="2"/>
        <charset val="238"/>
        <scheme val="minor"/>
      </rPr>
      <t xml:space="preserve">FÓLIA VAROVNÁ 210 mm </t>
    </r>
  </si>
  <si>
    <r>
      <rPr>
        <sz val="10"/>
        <rFont val="Calibri"/>
        <family val="2"/>
        <charset val="238"/>
        <scheme val="minor"/>
      </rPr>
      <t xml:space="preserve">N </t>
    </r>
  </si>
  <si>
    <r>
      <rPr>
        <b/>
        <sz val="11"/>
        <rFont val="Calibri"/>
        <family val="2"/>
        <charset val="238"/>
        <scheme val="minor"/>
      </rPr>
      <t xml:space="preserve">Materiál s cenou zazmluvnenou ST a.s. - SPOLU (Euro) </t>
    </r>
  </si>
  <si>
    <r>
      <rPr>
        <b/>
        <sz val="11"/>
        <rFont val="Calibri"/>
        <family val="2"/>
        <charset val="238"/>
        <scheme val="minor"/>
      </rPr>
      <t xml:space="preserve">Materiál obsiahnutý v cen. položkách - SPOLU (Euro) </t>
    </r>
  </si>
  <si>
    <r>
      <rPr>
        <b/>
        <sz val="10"/>
        <rFont val="Calibri"/>
        <family val="2"/>
        <charset val="238"/>
        <scheme val="minor"/>
      </rPr>
      <t xml:space="preserve">Rozpočet ŠPP </t>
    </r>
  </si>
  <si>
    <r>
      <rPr>
        <b/>
        <sz val="10"/>
        <rFont val="Calibri"/>
        <family val="2"/>
        <charset val="238"/>
        <scheme val="minor"/>
      </rPr>
      <t xml:space="preserve">ŠPP: </t>
    </r>
    <r>
      <rPr>
        <sz val="10"/>
        <color theme="1"/>
        <rFont val="Calibri"/>
        <family val="2"/>
        <charset val="238"/>
        <scheme val="minor"/>
      </rPr>
      <t>1</t>
    </r>
  </si>
  <si>
    <r>
      <rPr>
        <b/>
        <sz val="10"/>
        <rFont val="Calibri"/>
        <family val="2"/>
        <charset val="238"/>
        <scheme val="minor"/>
      </rPr>
      <t xml:space="preserve">Projekt č.: </t>
    </r>
  </si>
  <si>
    <r>
      <rPr>
        <b/>
        <sz val="10"/>
        <rFont val="Calibri"/>
        <family val="2"/>
        <charset val="238"/>
        <scheme val="minor"/>
      </rPr>
      <t xml:space="preserve">Názov ŠPP: </t>
    </r>
    <r>
      <rPr>
        <sz val="10"/>
        <color theme="1"/>
        <rFont val="Calibri"/>
        <family val="2"/>
        <charset val="238"/>
        <scheme val="minor"/>
      </rPr>
      <t xml:space="preserve">spoločné náklady </t>
    </r>
  </si>
  <si>
    <r>
      <rPr>
        <b/>
        <sz val="10"/>
        <rFont val="Calibri"/>
        <family val="2"/>
        <charset val="238"/>
        <scheme val="minor"/>
      </rPr>
      <t xml:space="preserve">Dodávateľ: </t>
    </r>
  </si>
  <si>
    <t>Číslo položky</t>
  </si>
  <si>
    <t>KZM</t>
  </si>
  <si>
    <t>Skupina</t>
  </si>
  <si>
    <r>
      <rPr>
        <b/>
        <sz val="10"/>
        <rFont val="Calibri"/>
        <family val="2"/>
        <charset val="238"/>
        <scheme val="minor"/>
      </rPr>
      <t xml:space="preserve">Projekt. cena  (jedn.) </t>
    </r>
  </si>
  <si>
    <t xml:space="preserve">Projektovaná cena (spolu) </t>
  </si>
  <si>
    <t>S0163</t>
  </si>
  <si>
    <t>zemina triedy I, II, III</t>
  </si>
  <si>
    <t>zemina triedy IV</t>
  </si>
  <si>
    <t>14.31</t>
  </si>
  <si>
    <t>pneumatické cesty - chránička do 100 mm</t>
  </si>
  <si>
    <t>S0238</t>
  </si>
  <si>
    <t>kábel do 100 x 4</t>
  </si>
  <si>
    <t>21.21</t>
  </si>
  <si>
    <t>22.14</t>
  </si>
  <si>
    <t>spájanie žíl – v prevádzke</t>
  </si>
  <si>
    <t>22.22</t>
  </si>
  <si>
    <t>otvorenie a zatvorenie spojky v prevádzke</t>
  </si>
  <si>
    <t>Jednosmerné meranie začiatok - koniec - pár (meraných viac párov rozvádzača)</t>
  </si>
  <si>
    <t>Spolu</t>
  </si>
  <si>
    <r>
      <rPr>
        <b/>
        <sz val="10"/>
        <rFont val="Calibri"/>
        <family val="2"/>
        <charset val="238"/>
        <scheme val="minor"/>
      </rPr>
      <t xml:space="preserve">Popis </t>
    </r>
  </si>
  <si>
    <r>
      <rPr>
        <b/>
        <sz val="10"/>
        <rFont val="Calibri"/>
        <family val="2"/>
        <charset val="238"/>
        <scheme val="minor"/>
      </rPr>
      <t xml:space="preserve">V </t>
    </r>
  </si>
  <si>
    <r>
      <rPr>
        <b/>
        <sz val="10"/>
        <rFont val="Calibri"/>
        <family val="2"/>
        <charset val="238"/>
        <scheme val="minor"/>
      </rPr>
      <t xml:space="preserve">S0163 </t>
    </r>
  </si>
  <si>
    <r>
      <rPr>
        <b/>
        <sz val="10"/>
        <rFont val="Calibri"/>
        <family val="2"/>
        <charset val="238"/>
        <scheme val="minor"/>
      </rPr>
      <t xml:space="preserve">Zemné práce - vlastné výkony </t>
    </r>
  </si>
  <si>
    <r>
      <rPr>
        <sz val="10"/>
        <color rgb="FFFFFFFF"/>
        <rFont val="Calibri"/>
        <family val="2"/>
        <charset val="238"/>
        <scheme val="minor"/>
      </rPr>
      <t xml:space="preserve">S0163 </t>
    </r>
  </si>
  <si>
    <r>
      <rPr>
        <b/>
        <sz val="10"/>
        <rFont val="Calibri"/>
        <family val="2"/>
        <charset val="238"/>
        <scheme val="minor"/>
      </rPr>
      <t xml:space="preserve">S0238 </t>
    </r>
  </si>
  <si>
    <r>
      <rPr>
        <b/>
        <sz val="10"/>
        <rFont val="Calibri"/>
        <family val="2"/>
        <charset val="238"/>
        <scheme val="minor"/>
      </rPr>
      <t xml:space="preserve">Mont. a dem. práce pre káblové siete </t>
    </r>
  </si>
  <si>
    <r>
      <rPr>
        <sz val="10"/>
        <color rgb="FFFFFFFF"/>
        <rFont val="Calibri"/>
        <family val="2"/>
        <charset val="238"/>
        <scheme val="minor"/>
      </rPr>
      <t xml:space="preserve">S0238 </t>
    </r>
  </si>
  <si>
    <r>
      <rPr>
        <b/>
        <sz val="11"/>
        <rFont val="Calibri"/>
        <family val="2"/>
        <charset val="238"/>
        <scheme val="minor"/>
      </rPr>
      <t xml:space="preserve">Montáž spolu (Eur) </t>
    </r>
  </si>
  <si>
    <t xml:space="preserve">kmt </t>
  </si>
  <si>
    <t>kmPE</t>
  </si>
  <si>
    <t>kmk</t>
  </si>
  <si>
    <t>kmp</t>
  </si>
  <si>
    <t>kmvl</t>
  </si>
  <si>
    <t>Dodávka</t>
  </si>
  <si>
    <t>€</t>
  </si>
  <si>
    <t>Montáž</t>
  </si>
  <si>
    <t>IČ</t>
  </si>
  <si>
    <t>R_3419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</si>
</sst>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6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CCFFFF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CCFFFF"/>
      </right>
      <top style="thin">
        <color indexed="64"/>
      </top>
      <bottom style="thin">
        <color rgb="FF000000"/>
      </bottom>
      <diagonal/>
    </border>
    <border>
      <left style="thin">
        <color rgb="FFCCFFFF"/>
      </left>
      <right style="thin">
        <color rgb="FFCCFFFF"/>
      </right>
      <top style="thin">
        <color indexed="64"/>
      </top>
      <bottom style="thin">
        <color rgb="FF000000"/>
      </bottom>
      <diagonal/>
    </border>
    <border>
      <left style="thin">
        <color rgb="FFCCFFFF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CFFFF"/>
      </right>
      <top style="thin">
        <color rgb="FF000000"/>
      </top>
      <bottom style="thin">
        <color rgb="FF000000"/>
      </bottom>
      <diagonal/>
    </border>
    <border>
      <left style="thin">
        <color rgb="FFCC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CCFFFF"/>
      </top>
      <bottom style="thin">
        <color rgb="FF000000"/>
      </bottom>
      <diagonal/>
    </border>
    <border>
      <left/>
      <right style="thin">
        <color rgb="FF000000"/>
      </right>
      <top style="thin">
        <color rgb="FFCC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CC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9" fillId="0" borderId="0" applyNumberFormat="0" applyFill="0" applyBorder="0" applyAlignment="0" applyProtection="0"/>
    <xf numFmtId="0" fontId="1" fillId="0" borderId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4" fontId="7" fillId="0" borderId="0" xfId="0" applyNumberFormat="1" applyFont="1" applyAlignment="1"/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40" fillId="0" borderId="0" xfId="2" applyFont="1"/>
    <xf numFmtId="0" fontId="1" fillId="0" borderId="0" xfId="2"/>
    <xf numFmtId="0" fontId="40" fillId="0" borderId="23" xfId="2" applyFont="1" applyBorder="1"/>
    <xf numFmtId="0" fontId="1" fillId="0" borderId="23" xfId="2" applyBorder="1"/>
    <xf numFmtId="0" fontId="41" fillId="0" borderId="24" xfId="2" applyFont="1" applyBorder="1" applyAlignment="1">
      <alignment horizontal="left" vertical="top"/>
    </xf>
    <xf numFmtId="0" fontId="1" fillId="0" borderId="2" xfId="2" applyBorder="1" applyAlignment="1">
      <alignment horizontal="left" vertical="top"/>
    </xf>
    <xf numFmtId="0" fontId="1" fillId="0" borderId="25" xfId="2" applyBorder="1" applyAlignment="1">
      <alignment horizontal="left" vertical="top"/>
    </xf>
    <xf numFmtId="0" fontId="1" fillId="0" borderId="26" xfId="2" applyBorder="1" applyAlignment="1">
      <alignment horizontal="left" vertical="top"/>
    </xf>
    <xf numFmtId="0" fontId="1" fillId="0" borderId="27" xfId="2" applyBorder="1" applyAlignment="1">
      <alignment horizontal="left" vertical="top"/>
    </xf>
    <xf numFmtId="0" fontId="1" fillId="0" borderId="3" xfId="2" applyBorder="1" applyAlignment="1">
      <alignment horizontal="left" vertical="top"/>
    </xf>
    <xf numFmtId="0" fontId="41" fillId="0" borderId="28" xfId="2" applyFont="1" applyBorder="1" applyAlignment="1">
      <alignment horizontal="left" vertical="top"/>
    </xf>
    <xf numFmtId="0" fontId="1" fillId="0" borderId="29" xfId="2" applyBorder="1" applyAlignment="1">
      <alignment horizontal="left" vertical="top"/>
    </xf>
    <xf numFmtId="0" fontId="1" fillId="0" borderId="30" xfId="2" applyBorder="1" applyAlignment="1">
      <alignment horizontal="left" vertical="top"/>
    </xf>
    <xf numFmtId="0" fontId="41" fillId="0" borderId="31" xfId="2" applyFont="1" applyBorder="1" applyAlignment="1">
      <alignment horizontal="left" vertical="top"/>
    </xf>
    <xf numFmtId="0" fontId="1" fillId="0" borderId="31" xfId="2" applyBorder="1" applyAlignment="1">
      <alignment horizontal="left" vertical="top"/>
    </xf>
    <xf numFmtId="0" fontId="1" fillId="0" borderId="32" xfId="2" applyBorder="1" applyAlignment="1">
      <alignment horizontal="left" vertical="top"/>
    </xf>
    <xf numFmtId="0" fontId="42" fillId="0" borderId="33" xfId="2" applyFont="1" applyBorder="1" applyAlignment="1">
      <alignment horizontal="left" vertical="top"/>
    </xf>
    <xf numFmtId="0" fontId="1" fillId="0" borderId="34" xfId="2" applyBorder="1" applyAlignment="1">
      <alignment horizontal="left" vertical="top"/>
    </xf>
    <xf numFmtId="0" fontId="1" fillId="0" borderId="35" xfId="2" applyBorder="1" applyAlignment="1">
      <alignment horizontal="left" vertical="top"/>
    </xf>
    <xf numFmtId="0" fontId="1" fillId="0" borderId="36" xfId="2" applyBorder="1" applyAlignment="1">
      <alignment horizontal="left" vertical="top"/>
    </xf>
    <xf numFmtId="0" fontId="1" fillId="0" borderId="37" xfId="2" applyBorder="1" applyAlignment="1">
      <alignment horizontal="left" vertical="top"/>
    </xf>
    <xf numFmtId="0" fontId="1" fillId="0" borderId="38" xfId="2" applyBorder="1" applyAlignment="1">
      <alignment horizontal="left" vertical="top"/>
    </xf>
    <xf numFmtId="0" fontId="1" fillId="0" borderId="39" xfId="2" applyBorder="1" applyAlignment="1">
      <alignment horizontal="left" vertical="top"/>
    </xf>
    <xf numFmtId="0" fontId="42" fillId="0" borderId="36" xfId="2" applyFont="1" applyBorder="1" applyAlignment="1">
      <alignment horizontal="left" vertical="top"/>
    </xf>
    <xf numFmtId="0" fontId="43" fillId="0" borderId="36" xfId="2" applyFont="1" applyBorder="1" applyAlignment="1">
      <alignment horizontal="right"/>
    </xf>
    <xf numFmtId="0" fontId="43" fillId="0" borderId="27" xfId="2" applyFont="1" applyBorder="1" applyAlignment="1">
      <alignment horizontal="left" vertical="top"/>
    </xf>
    <xf numFmtId="0" fontId="43" fillId="0" borderId="36" xfId="2" applyFont="1" applyBorder="1" applyAlignment="1">
      <alignment horizontal="left"/>
    </xf>
    <xf numFmtId="0" fontId="43" fillId="0" borderId="36" xfId="2" applyFont="1" applyBorder="1" applyAlignment="1">
      <alignment horizontal="center"/>
    </xf>
    <xf numFmtId="0" fontId="44" fillId="0" borderId="36" xfId="2" applyFont="1" applyBorder="1" applyAlignment="1">
      <alignment horizontal="center"/>
    </xf>
    <xf numFmtId="0" fontId="43" fillId="0" borderId="39" xfId="2" applyFont="1" applyBorder="1" applyAlignment="1">
      <alignment horizontal="center" vertical="top"/>
    </xf>
    <xf numFmtId="0" fontId="44" fillId="0" borderId="36" xfId="2" applyFont="1" applyBorder="1" applyAlignment="1">
      <alignment horizontal="left"/>
    </xf>
    <xf numFmtId="0" fontId="44" fillId="0" borderId="36" xfId="2" applyFont="1" applyBorder="1" applyAlignment="1">
      <alignment horizontal="right"/>
    </xf>
    <xf numFmtId="0" fontId="43" fillId="0" borderId="39" xfId="2" applyFont="1" applyBorder="1" applyAlignment="1">
      <alignment horizontal="left" vertical="top"/>
    </xf>
    <xf numFmtId="0" fontId="45" fillId="0" borderId="36" xfId="2" applyFont="1" applyBorder="1" applyAlignment="1">
      <alignment horizontal="left" vertical="top"/>
    </xf>
    <xf numFmtId="0" fontId="45" fillId="0" borderId="27" xfId="2" applyFont="1" applyBorder="1" applyAlignment="1">
      <alignment horizontal="left" vertical="top"/>
    </xf>
    <xf numFmtId="0" fontId="47" fillId="0" borderId="36" xfId="2" applyFont="1" applyBorder="1" applyAlignment="1">
      <alignment horizontal="center" vertical="top"/>
    </xf>
    <xf numFmtId="0" fontId="45" fillId="0" borderId="36" xfId="2" applyFont="1" applyBorder="1" applyAlignment="1">
      <alignment horizontal="left" vertical="center"/>
    </xf>
    <xf numFmtId="0" fontId="47" fillId="0" borderId="36" xfId="2" applyFont="1" applyBorder="1" applyAlignment="1">
      <alignment horizontal="right" vertical="top"/>
    </xf>
    <xf numFmtId="0" fontId="45" fillId="0" borderId="36" xfId="2" applyFont="1" applyBorder="1" applyAlignment="1">
      <alignment horizontal="center" vertical="top"/>
    </xf>
    <xf numFmtId="0" fontId="45" fillId="0" borderId="39" xfId="2" applyFont="1" applyBorder="1" applyAlignment="1">
      <alignment horizontal="left" vertical="top"/>
    </xf>
    <xf numFmtId="2" fontId="45" fillId="0" borderId="36" xfId="2" applyNumberFormat="1" applyFont="1" applyBorder="1" applyAlignment="1">
      <alignment horizontal="right" vertical="top"/>
    </xf>
    <xf numFmtId="2" fontId="45" fillId="0" borderId="39" xfId="2" applyNumberFormat="1" applyFont="1" applyBorder="1" applyAlignment="1">
      <alignment horizontal="right" vertical="top"/>
    </xf>
    <xf numFmtId="0" fontId="45" fillId="0" borderId="36" xfId="2" applyFont="1" applyBorder="1" applyAlignment="1">
      <alignment horizontal="right" vertical="top"/>
    </xf>
    <xf numFmtId="0" fontId="40" fillId="0" borderId="35" xfId="2" applyFont="1" applyBorder="1" applyAlignment="1">
      <alignment horizontal="left" vertical="top"/>
    </xf>
    <xf numFmtId="0" fontId="40" fillId="0" borderId="40" xfId="2" applyFont="1" applyBorder="1" applyAlignment="1">
      <alignment horizontal="left" vertical="top"/>
    </xf>
    <xf numFmtId="0" fontId="40" fillId="0" borderId="41" xfId="2" applyFont="1" applyBorder="1" applyAlignment="1">
      <alignment horizontal="left" vertical="top"/>
    </xf>
    <xf numFmtId="2" fontId="48" fillId="0" borderId="35" xfId="2" applyNumberFormat="1" applyFont="1" applyBorder="1" applyAlignment="1">
      <alignment horizontal="right" vertical="top"/>
    </xf>
    <xf numFmtId="2" fontId="40" fillId="0" borderId="41" xfId="2" applyNumberFormat="1" applyFont="1" applyBorder="1" applyAlignment="1">
      <alignment horizontal="left" vertical="top"/>
    </xf>
    <xf numFmtId="0" fontId="40" fillId="0" borderId="42" xfId="2" applyFont="1" applyBorder="1" applyAlignment="1">
      <alignment horizontal="left" vertical="top"/>
    </xf>
    <xf numFmtId="0" fontId="40" fillId="0" borderId="43" xfId="2" applyFont="1" applyBorder="1" applyAlignment="1">
      <alignment horizontal="left" vertical="top"/>
    </xf>
    <xf numFmtId="0" fontId="40" fillId="0" borderId="44" xfId="2" applyFont="1" applyBorder="1" applyAlignment="1">
      <alignment horizontal="left" vertical="top"/>
    </xf>
    <xf numFmtId="2" fontId="48" fillId="0" borderId="42" xfId="2" applyNumberFormat="1" applyFont="1" applyBorder="1" applyAlignment="1">
      <alignment horizontal="right" vertical="top"/>
    </xf>
    <xf numFmtId="2" fontId="40" fillId="0" borderId="44" xfId="2" applyNumberFormat="1" applyFont="1" applyBorder="1" applyAlignment="1">
      <alignment horizontal="left" vertical="top"/>
    </xf>
    <xf numFmtId="0" fontId="1" fillId="0" borderId="0" xfId="2" applyAlignment="1">
      <alignment horizontal="left" vertical="top"/>
    </xf>
    <xf numFmtId="0" fontId="1" fillId="0" borderId="45" xfId="2" applyBorder="1" applyAlignment="1">
      <alignment horizontal="left" vertical="top"/>
    </xf>
    <xf numFmtId="0" fontId="1" fillId="0" borderId="46" xfId="2" applyBorder="1" applyAlignment="1">
      <alignment horizontal="left" vertical="top"/>
    </xf>
    <xf numFmtId="0" fontId="45" fillId="0" borderId="47" xfId="2" applyFont="1" applyBorder="1" applyAlignment="1">
      <alignment horizontal="left" vertical="top"/>
    </xf>
    <xf numFmtId="0" fontId="45" fillId="0" borderId="10" xfId="2" applyFont="1" applyBorder="1" applyAlignment="1">
      <alignment horizontal="left" vertical="top"/>
    </xf>
    <xf numFmtId="0" fontId="45" fillId="0" borderId="48" xfId="2" applyFont="1" applyBorder="1" applyAlignment="1">
      <alignment horizontal="left" vertical="top"/>
    </xf>
    <xf numFmtId="0" fontId="43" fillId="0" borderId="36" xfId="2" applyFont="1" applyBorder="1" applyAlignment="1">
      <alignment horizontal="left" vertical="top"/>
    </xf>
    <xf numFmtId="0" fontId="43" fillId="0" borderId="48" xfId="2" applyFont="1" applyBorder="1" applyAlignment="1">
      <alignment horizontal="left" vertical="top"/>
    </xf>
    <xf numFmtId="0" fontId="43" fillId="0" borderId="49" xfId="2" applyFont="1" applyBorder="1" applyAlignment="1">
      <alignment horizontal="left" vertical="top"/>
    </xf>
    <xf numFmtId="0" fontId="43" fillId="0" borderId="50" xfId="2" applyFont="1" applyBorder="1" applyAlignment="1">
      <alignment horizontal="left" vertical="top"/>
    </xf>
    <xf numFmtId="0" fontId="44" fillId="0" borderId="36" xfId="2" applyFont="1" applyBorder="1" applyAlignment="1">
      <alignment horizontal="left" vertical="top"/>
    </xf>
    <xf numFmtId="17" fontId="45" fillId="0" borderId="36" xfId="2" applyNumberFormat="1" applyFont="1" applyBorder="1" applyAlignment="1">
      <alignment horizontal="left" vertical="top"/>
    </xf>
    <xf numFmtId="0" fontId="47" fillId="0" borderId="48" xfId="2" applyFont="1" applyBorder="1" applyAlignment="1">
      <alignment horizontal="left" vertical="top"/>
    </xf>
    <xf numFmtId="0" fontId="47" fillId="0" borderId="39" xfId="2" applyFont="1" applyBorder="1" applyAlignment="1">
      <alignment horizontal="right" vertical="top"/>
    </xf>
    <xf numFmtId="2" fontId="47" fillId="0" borderId="36" xfId="2" applyNumberFormat="1" applyFont="1" applyBorder="1" applyAlignment="1">
      <alignment horizontal="right" vertical="top"/>
    </xf>
    <xf numFmtId="2" fontId="45" fillId="0" borderId="27" xfId="2" applyNumberFormat="1" applyFont="1" applyBorder="1" applyAlignment="1">
      <alignment horizontal="left" vertical="top"/>
    </xf>
    <xf numFmtId="2" fontId="45" fillId="0" borderId="39" xfId="2" applyNumberFormat="1" applyFont="1" applyBorder="1" applyAlignment="1">
      <alignment horizontal="left" vertical="top"/>
    </xf>
    <xf numFmtId="16" fontId="45" fillId="0" borderId="36" xfId="2" applyNumberFormat="1" applyFont="1" applyBorder="1" applyAlignment="1">
      <alignment horizontal="left" vertical="top"/>
    </xf>
    <xf numFmtId="0" fontId="45" fillId="0" borderId="24" xfId="2" applyFont="1" applyBorder="1" applyAlignment="1">
      <alignment horizontal="left" vertical="top"/>
    </xf>
    <xf numFmtId="0" fontId="45" fillId="0" borderId="2" xfId="2" applyFont="1" applyBorder="1" applyAlignment="1">
      <alignment horizontal="left" vertical="top"/>
    </xf>
    <xf numFmtId="16" fontId="45" fillId="0" borderId="24" xfId="2" applyNumberFormat="1" applyFont="1" applyBorder="1" applyAlignment="1">
      <alignment horizontal="left" vertical="top"/>
    </xf>
    <xf numFmtId="0" fontId="47" fillId="0" borderId="1" xfId="2" applyFont="1" applyBorder="1" applyAlignment="1">
      <alignment horizontal="left" vertical="top"/>
    </xf>
    <xf numFmtId="2" fontId="47" fillId="0" borderId="24" xfId="2" applyNumberFormat="1" applyFont="1" applyBorder="1" applyAlignment="1">
      <alignment horizontal="right" vertical="top"/>
    </xf>
    <xf numFmtId="2" fontId="45" fillId="0" borderId="2" xfId="2" applyNumberFormat="1" applyFont="1" applyBorder="1" applyAlignment="1">
      <alignment horizontal="left" vertical="top"/>
    </xf>
    <xf numFmtId="2" fontId="45" fillId="0" borderId="25" xfId="2" applyNumberFormat="1" applyFont="1" applyBorder="1" applyAlignment="1">
      <alignment horizontal="left" vertical="top"/>
    </xf>
    <xf numFmtId="0" fontId="1" fillId="0" borderId="51" xfId="2" applyBorder="1" applyAlignment="1">
      <alignment horizontal="left" vertical="top"/>
    </xf>
    <xf numFmtId="0" fontId="1" fillId="0" borderId="52" xfId="2" applyBorder="1" applyAlignment="1">
      <alignment horizontal="left" vertical="top"/>
    </xf>
    <xf numFmtId="0" fontId="40" fillId="0" borderId="51" xfId="2" applyFont="1" applyBorder="1" applyAlignment="1">
      <alignment horizontal="left" vertical="top"/>
    </xf>
    <xf numFmtId="0" fontId="40" fillId="0" borderId="52" xfId="2" applyFont="1" applyBorder="1" applyAlignment="1">
      <alignment horizontal="left" vertical="top"/>
    </xf>
    <xf numFmtId="2" fontId="49" fillId="0" borderId="51" xfId="2" applyNumberFormat="1" applyFont="1" applyBorder="1" applyAlignment="1">
      <alignment horizontal="right" vertical="center"/>
    </xf>
    <xf numFmtId="0" fontId="40" fillId="0" borderId="53" xfId="2" applyFont="1" applyBorder="1" applyAlignment="1">
      <alignment horizontal="left" vertical="top"/>
    </xf>
    <xf numFmtId="0" fontId="1" fillId="0" borderId="54" xfId="2" applyBorder="1" applyAlignment="1">
      <alignment horizontal="left" vertical="top"/>
    </xf>
    <xf numFmtId="0" fontId="1" fillId="0" borderId="10" xfId="2" applyBorder="1" applyAlignment="1">
      <alignment horizontal="left" vertical="top"/>
    </xf>
    <xf numFmtId="0" fontId="1" fillId="0" borderId="55" xfId="2" applyBorder="1" applyAlignment="1">
      <alignment horizontal="left" vertical="top"/>
    </xf>
    <xf numFmtId="0" fontId="45" fillId="0" borderId="36" xfId="2" applyFont="1" applyBorder="1" applyAlignment="1">
      <alignment vertical="top"/>
    </xf>
    <xf numFmtId="0" fontId="45" fillId="0" borderId="27" xfId="2" applyFont="1" applyBorder="1" applyAlignment="1">
      <alignment vertical="top"/>
    </xf>
    <xf numFmtId="0" fontId="44" fillId="0" borderId="36" xfId="2" applyFont="1" applyBorder="1" applyAlignment="1">
      <alignment vertical="top"/>
    </xf>
    <xf numFmtId="0" fontId="45" fillId="0" borderId="39" xfId="2" applyFont="1" applyBorder="1" applyAlignment="1">
      <alignment vertical="top"/>
    </xf>
    <xf numFmtId="0" fontId="45" fillId="0" borderId="56" xfId="2" applyFont="1" applyBorder="1" applyAlignment="1">
      <alignment horizontal="left" vertical="top"/>
    </xf>
    <xf numFmtId="0" fontId="45" fillId="0" borderId="57" xfId="2" applyFont="1" applyBorder="1" applyAlignment="1">
      <alignment horizontal="right" vertical="center"/>
    </xf>
    <xf numFmtId="0" fontId="45" fillId="0" borderId="57" xfId="2" applyFont="1" applyBorder="1" applyAlignment="1">
      <alignment horizontal="right" vertical="top"/>
    </xf>
    <xf numFmtId="0" fontId="47" fillId="0" borderId="36" xfId="2" applyFont="1" applyBorder="1" applyAlignment="1">
      <alignment horizontal="right" vertical="center"/>
    </xf>
    <xf numFmtId="0" fontId="51" fillId="0" borderId="36" xfId="2" applyFont="1" applyBorder="1" applyAlignment="1">
      <alignment horizontal="right" vertical="top"/>
    </xf>
    <xf numFmtId="0" fontId="40" fillId="0" borderId="58" xfId="2" applyFont="1" applyBorder="1"/>
    <xf numFmtId="0" fontId="40" fillId="0" borderId="59" xfId="2" applyFont="1" applyBorder="1"/>
    <xf numFmtId="0" fontId="1" fillId="0" borderId="59" xfId="2" applyBorder="1"/>
    <xf numFmtId="0" fontId="1" fillId="0" borderId="60" xfId="2" applyBorder="1"/>
    <xf numFmtId="0" fontId="40" fillId="0" borderId="61" xfId="2" applyFont="1" applyBorder="1"/>
    <xf numFmtId="0" fontId="40" fillId="0" borderId="62" xfId="2" applyFont="1" applyBorder="1"/>
    <xf numFmtId="0" fontId="1" fillId="0" borderId="62" xfId="2" applyBorder="1"/>
    <xf numFmtId="0" fontId="1" fillId="0" borderId="63" xfId="2" applyBorder="1"/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9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</cellXfs>
  <cellStyles count="3">
    <cellStyle name="Hypertextové prepojenie" xfId="1" builtinId="8"/>
    <cellStyle name="Normálna" xfId="0" builtinId="0" customBuiltin="1"/>
    <cellStyle name="Normálna 2" xfId="2" xr:uid="{A2042947-1CB6-48C5-9820-4384A65567A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0"/>
  <sheetViews>
    <sheetView showGridLines="0" topLeftCell="A28" workbookViewId="0">
      <selection activeCell="Z10" sqref="Z1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322" t="s">
        <v>5</v>
      </c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328" t="s">
        <v>2090</v>
      </c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R5" s="20"/>
      <c r="BE5" s="325" t="s">
        <v>13</v>
      </c>
      <c r="BS5" s="17" t="s">
        <v>6</v>
      </c>
    </row>
    <row r="6" spans="1:74" s="1" customFormat="1" ht="36.950000000000003" customHeight="1">
      <c r="B6" s="20"/>
      <c r="D6" s="26" t="s">
        <v>14</v>
      </c>
      <c r="K6" s="329" t="s">
        <v>15</v>
      </c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R6" s="20"/>
      <c r="BE6" s="326"/>
      <c r="BS6" s="17" t="s">
        <v>6</v>
      </c>
    </row>
    <row r="7" spans="1:74" s="1" customFormat="1" ht="12" customHeight="1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326"/>
      <c r="BS7" s="17" t="s">
        <v>6</v>
      </c>
    </row>
    <row r="8" spans="1:74" s="1" customFormat="1" ht="12" customHeight="1">
      <c r="B8" s="20"/>
      <c r="D8" s="27" t="s">
        <v>18</v>
      </c>
      <c r="K8" s="25" t="s">
        <v>19</v>
      </c>
      <c r="AK8" s="27" t="s">
        <v>20</v>
      </c>
      <c r="AN8" s="28"/>
      <c r="AR8" s="20"/>
      <c r="BE8" s="326"/>
      <c r="BS8" s="17" t="s">
        <v>6</v>
      </c>
    </row>
    <row r="9" spans="1:74" s="1" customFormat="1" ht="14.45" customHeight="1">
      <c r="B9" s="20"/>
      <c r="AR9" s="20"/>
      <c r="BE9" s="326"/>
      <c r="BS9" s="17" t="s">
        <v>6</v>
      </c>
    </row>
    <row r="10" spans="1:74" s="1" customFormat="1" ht="12" customHeight="1">
      <c r="B10" s="20"/>
      <c r="D10" s="27" t="s">
        <v>21</v>
      </c>
      <c r="AK10" s="27" t="s">
        <v>22</v>
      </c>
      <c r="AN10" s="25" t="s">
        <v>1</v>
      </c>
      <c r="AR10" s="20"/>
      <c r="BE10" s="326"/>
      <c r="BS10" s="17" t="s">
        <v>6</v>
      </c>
    </row>
    <row r="11" spans="1:74" s="1" customFormat="1" ht="18.399999999999999" customHeight="1">
      <c r="B11" s="20"/>
      <c r="E11" s="25" t="s">
        <v>19</v>
      </c>
      <c r="AK11" s="27" t="s">
        <v>23</v>
      </c>
      <c r="AN11" s="25" t="s">
        <v>1</v>
      </c>
      <c r="AR11" s="20"/>
      <c r="BE11" s="326"/>
      <c r="BS11" s="17" t="s">
        <v>6</v>
      </c>
    </row>
    <row r="12" spans="1:74" s="1" customFormat="1" ht="6.95" customHeight="1">
      <c r="B12" s="20"/>
      <c r="AR12" s="20"/>
      <c r="BE12" s="326"/>
      <c r="BS12" s="17" t="s">
        <v>6</v>
      </c>
    </row>
    <row r="13" spans="1:74" s="1" customFormat="1" ht="12" customHeight="1">
      <c r="B13" s="20"/>
      <c r="D13" s="27" t="s">
        <v>24</v>
      </c>
      <c r="AK13" s="27" t="s">
        <v>22</v>
      </c>
      <c r="AN13" s="29"/>
      <c r="AR13" s="20"/>
      <c r="BE13" s="326"/>
      <c r="BS13" s="17" t="s">
        <v>6</v>
      </c>
    </row>
    <row r="14" spans="1:74" ht="12.75">
      <c r="B14" s="20"/>
      <c r="E14" s="330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27" t="s">
        <v>23</v>
      </c>
      <c r="AN14" s="29"/>
      <c r="AR14" s="20"/>
      <c r="BE14" s="326"/>
      <c r="BS14" s="17" t="s">
        <v>6</v>
      </c>
    </row>
    <row r="15" spans="1:74" s="1" customFormat="1" ht="6.95" customHeight="1">
      <c r="B15" s="20"/>
      <c r="AR15" s="20"/>
      <c r="BE15" s="326"/>
      <c r="BS15" s="17" t="s">
        <v>3</v>
      </c>
    </row>
    <row r="16" spans="1:74" s="1" customFormat="1" ht="12" customHeight="1">
      <c r="B16" s="20"/>
      <c r="D16" s="27" t="s">
        <v>25</v>
      </c>
      <c r="AK16" s="27" t="s">
        <v>22</v>
      </c>
      <c r="AN16" s="25" t="s">
        <v>1</v>
      </c>
      <c r="AR16" s="20"/>
      <c r="BE16" s="326"/>
      <c r="BS16" s="17" t="s">
        <v>3</v>
      </c>
    </row>
    <row r="17" spans="1:71" s="1" customFormat="1" ht="18.399999999999999" customHeight="1">
      <c r="B17" s="20"/>
      <c r="E17" s="25" t="s">
        <v>19</v>
      </c>
      <c r="AK17" s="27" t="s">
        <v>23</v>
      </c>
      <c r="AN17" s="25" t="s">
        <v>1</v>
      </c>
      <c r="AR17" s="20"/>
      <c r="BE17" s="326"/>
      <c r="BS17" s="17" t="s">
        <v>26</v>
      </c>
    </row>
    <row r="18" spans="1:71" s="1" customFormat="1" ht="6.95" customHeight="1">
      <c r="B18" s="20"/>
      <c r="AR18" s="20"/>
      <c r="BE18" s="326"/>
      <c r="BS18" s="17" t="s">
        <v>6</v>
      </c>
    </row>
    <row r="19" spans="1:71" s="1" customFormat="1" ht="12" customHeight="1">
      <c r="B19" s="20"/>
      <c r="D19" s="27" t="s">
        <v>27</v>
      </c>
      <c r="AK19" s="27" t="s">
        <v>22</v>
      </c>
      <c r="AN19" s="25" t="s">
        <v>1</v>
      </c>
      <c r="AR19" s="20"/>
      <c r="BE19" s="326"/>
      <c r="BS19" s="17" t="s">
        <v>6</v>
      </c>
    </row>
    <row r="20" spans="1:71" s="1" customFormat="1" ht="18.399999999999999" customHeight="1">
      <c r="B20" s="20"/>
      <c r="E20" s="25" t="s">
        <v>19</v>
      </c>
      <c r="AK20" s="27" t="s">
        <v>23</v>
      </c>
      <c r="AN20" s="25" t="s">
        <v>1</v>
      </c>
      <c r="AR20" s="20"/>
      <c r="BE20" s="326"/>
      <c r="BS20" s="17" t="s">
        <v>26</v>
      </c>
    </row>
    <row r="21" spans="1:71" s="1" customFormat="1" ht="6.95" customHeight="1">
      <c r="B21" s="20"/>
      <c r="AR21" s="20"/>
      <c r="BE21" s="326"/>
    </row>
    <row r="22" spans="1:71" s="1" customFormat="1" ht="12" customHeight="1">
      <c r="B22" s="20"/>
      <c r="D22" s="27" t="s">
        <v>28</v>
      </c>
      <c r="AR22" s="20"/>
      <c r="BE22" s="326"/>
    </row>
    <row r="23" spans="1:71" s="1" customFormat="1" ht="16.5" customHeight="1">
      <c r="B23" s="20"/>
      <c r="E23" s="332" t="s">
        <v>1</v>
      </c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R23" s="20"/>
      <c r="BE23" s="326"/>
    </row>
    <row r="24" spans="1:71" s="1" customFormat="1" ht="6.95" customHeight="1">
      <c r="B24" s="20"/>
      <c r="AR24" s="20"/>
      <c r="BE24" s="326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326"/>
    </row>
    <row r="26" spans="1:71" s="2" customFormat="1" ht="25.9" customHeight="1">
      <c r="A26" s="32"/>
      <c r="B26" s="33"/>
      <c r="C26" s="32"/>
      <c r="D26" s="34" t="s">
        <v>29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33">
        <f>ROUND(AG94,2)</f>
        <v>0</v>
      </c>
      <c r="AL26" s="334"/>
      <c r="AM26" s="334"/>
      <c r="AN26" s="334"/>
      <c r="AO26" s="334"/>
      <c r="AP26" s="32"/>
      <c r="AQ26" s="32"/>
      <c r="AR26" s="33"/>
      <c r="BE26" s="326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326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35" t="s">
        <v>30</v>
      </c>
      <c r="M28" s="335"/>
      <c r="N28" s="335"/>
      <c r="O28" s="335"/>
      <c r="P28" s="335"/>
      <c r="Q28" s="32"/>
      <c r="R28" s="32"/>
      <c r="S28" s="32"/>
      <c r="T28" s="32"/>
      <c r="U28" s="32"/>
      <c r="V28" s="32"/>
      <c r="W28" s="335" t="s">
        <v>31</v>
      </c>
      <c r="X28" s="335"/>
      <c r="Y28" s="335"/>
      <c r="Z28" s="335"/>
      <c r="AA28" s="335"/>
      <c r="AB28" s="335"/>
      <c r="AC28" s="335"/>
      <c r="AD28" s="335"/>
      <c r="AE28" s="335"/>
      <c r="AF28" s="32"/>
      <c r="AG28" s="32"/>
      <c r="AH28" s="32"/>
      <c r="AI28" s="32"/>
      <c r="AJ28" s="32"/>
      <c r="AK28" s="335" t="s">
        <v>32</v>
      </c>
      <c r="AL28" s="335"/>
      <c r="AM28" s="335"/>
      <c r="AN28" s="335"/>
      <c r="AO28" s="335"/>
      <c r="AP28" s="32"/>
      <c r="AQ28" s="32"/>
      <c r="AR28" s="33"/>
      <c r="BE28" s="326"/>
    </row>
    <row r="29" spans="1:71" s="3" customFormat="1" ht="14.45" customHeight="1">
      <c r="B29" s="37"/>
      <c r="D29" s="27" t="s">
        <v>33</v>
      </c>
      <c r="F29" s="27" t="s">
        <v>34</v>
      </c>
      <c r="L29" s="338">
        <v>0.2</v>
      </c>
      <c r="M29" s="337"/>
      <c r="N29" s="337"/>
      <c r="O29" s="337"/>
      <c r="P29" s="337"/>
      <c r="W29" s="336">
        <f>ROUND(AZ94, 2)</f>
        <v>0</v>
      </c>
      <c r="X29" s="337"/>
      <c r="Y29" s="337"/>
      <c r="Z29" s="337"/>
      <c r="AA29" s="337"/>
      <c r="AB29" s="337"/>
      <c r="AC29" s="337"/>
      <c r="AD29" s="337"/>
      <c r="AE29" s="337"/>
      <c r="AK29" s="336">
        <f>ROUND(AV94, 2)</f>
        <v>0</v>
      </c>
      <c r="AL29" s="337"/>
      <c r="AM29" s="337"/>
      <c r="AN29" s="337"/>
      <c r="AO29" s="337"/>
      <c r="AR29" s="37"/>
      <c r="BE29" s="327"/>
    </row>
    <row r="30" spans="1:71" s="3" customFormat="1" ht="14.45" customHeight="1">
      <c r="B30" s="37"/>
      <c r="F30" s="27" t="s">
        <v>35</v>
      </c>
      <c r="L30" s="338">
        <v>0.2</v>
      </c>
      <c r="M30" s="337"/>
      <c r="N30" s="337"/>
      <c r="O30" s="337"/>
      <c r="P30" s="337"/>
      <c r="W30" s="336">
        <f>ROUND(BA94, 2)</f>
        <v>0</v>
      </c>
      <c r="X30" s="337"/>
      <c r="Y30" s="337"/>
      <c r="Z30" s="337"/>
      <c r="AA30" s="337"/>
      <c r="AB30" s="337"/>
      <c r="AC30" s="337"/>
      <c r="AD30" s="337"/>
      <c r="AE30" s="337"/>
      <c r="AK30" s="336">
        <f>ROUND(AW94, 2)</f>
        <v>0</v>
      </c>
      <c r="AL30" s="337"/>
      <c r="AM30" s="337"/>
      <c r="AN30" s="337"/>
      <c r="AO30" s="337"/>
      <c r="AR30" s="37"/>
      <c r="BE30" s="327"/>
    </row>
    <row r="31" spans="1:71" s="3" customFormat="1" ht="14.45" hidden="1" customHeight="1">
      <c r="B31" s="37"/>
      <c r="F31" s="27" t="s">
        <v>36</v>
      </c>
      <c r="L31" s="338">
        <v>0.2</v>
      </c>
      <c r="M31" s="337"/>
      <c r="N31" s="337"/>
      <c r="O31" s="337"/>
      <c r="P31" s="337"/>
      <c r="W31" s="336">
        <f>ROUND(BB94, 2)</f>
        <v>0</v>
      </c>
      <c r="X31" s="337"/>
      <c r="Y31" s="337"/>
      <c r="Z31" s="337"/>
      <c r="AA31" s="337"/>
      <c r="AB31" s="337"/>
      <c r="AC31" s="337"/>
      <c r="AD31" s="337"/>
      <c r="AE31" s="337"/>
      <c r="AK31" s="336">
        <v>0</v>
      </c>
      <c r="AL31" s="337"/>
      <c r="AM31" s="337"/>
      <c r="AN31" s="337"/>
      <c r="AO31" s="337"/>
      <c r="AR31" s="37"/>
      <c r="BE31" s="327"/>
    </row>
    <row r="32" spans="1:71" s="3" customFormat="1" ht="14.45" hidden="1" customHeight="1">
      <c r="B32" s="37"/>
      <c r="F32" s="27" t="s">
        <v>37</v>
      </c>
      <c r="L32" s="338">
        <v>0.2</v>
      </c>
      <c r="M32" s="337"/>
      <c r="N32" s="337"/>
      <c r="O32" s="337"/>
      <c r="P32" s="337"/>
      <c r="W32" s="336">
        <f>ROUND(BC94, 2)</f>
        <v>0</v>
      </c>
      <c r="X32" s="337"/>
      <c r="Y32" s="337"/>
      <c r="Z32" s="337"/>
      <c r="AA32" s="337"/>
      <c r="AB32" s="337"/>
      <c r="AC32" s="337"/>
      <c r="AD32" s="337"/>
      <c r="AE32" s="337"/>
      <c r="AK32" s="336">
        <v>0</v>
      </c>
      <c r="AL32" s="337"/>
      <c r="AM32" s="337"/>
      <c r="AN32" s="337"/>
      <c r="AO32" s="337"/>
      <c r="AR32" s="37"/>
      <c r="BE32" s="327"/>
    </row>
    <row r="33" spans="1:57" s="3" customFormat="1" ht="14.45" hidden="1" customHeight="1">
      <c r="B33" s="37"/>
      <c r="F33" s="27" t="s">
        <v>38</v>
      </c>
      <c r="L33" s="338">
        <v>0</v>
      </c>
      <c r="M33" s="337"/>
      <c r="N33" s="337"/>
      <c r="O33" s="337"/>
      <c r="P33" s="337"/>
      <c r="W33" s="336">
        <f>ROUND(BD94, 2)</f>
        <v>0</v>
      </c>
      <c r="X33" s="337"/>
      <c r="Y33" s="337"/>
      <c r="Z33" s="337"/>
      <c r="AA33" s="337"/>
      <c r="AB33" s="337"/>
      <c r="AC33" s="337"/>
      <c r="AD33" s="337"/>
      <c r="AE33" s="337"/>
      <c r="AK33" s="336">
        <v>0</v>
      </c>
      <c r="AL33" s="337"/>
      <c r="AM33" s="337"/>
      <c r="AN33" s="337"/>
      <c r="AO33" s="337"/>
      <c r="AR33" s="37"/>
      <c r="BE33" s="327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326"/>
    </row>
    <row r="35" spans="1:57" s="2" customFormat="1" ht="25.9" customHeight="1">
      <c r="A35" s="32"/>
      <c r="B35" s="33"/>
      <c r="C35" s="38"/>
      <c r="D35" s="39" t="s">
        <v>39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40</v>
      </c>
      <c r="U35" s="40"/>
      <c r="V35" s="40"/>
      <c r="W35" s="40"/>
      <c r="X35" s="321" t="s">
        <v>41</v>
      </c>
      <c r="Y35" s="319"/>
      <c r="Z35" s="319"/>
      <c r="AA35" s="319"/>
      <c r="AB35" s="319"/>
      <c r="AC35" s="40"/>
      <c r="AD35" s="40"/>
      <c r="AE35" s="40"/>
      <c r="AF35" s="40"/>
      <c r="AG35" s="40"/>
      <c r="AH35" s="40"/>
      <c r="AI35" s="40"/>
      <c r="AJ35" s="40"/>
      <c r="AK35" s="318">
        <f>SUM(AK26:AK33)</f>
        <v>0</v>
      </c>
      <c r="AL35" s="319"/>
      <c r="AM35" s="319"/>
      <c r="AN35" s="319"/>
      <c r="AO35" s="320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42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43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2"/>
      <c r="B60" s="33"/>
      <c r="C60" s="32"/>
      <c r="D60" s="45" t="s">
        <v>44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45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44</v>
      </c>
      <c r="AI60" s="35"/>
      <c r="AJ60" s="35"/>
      <c r="AK60" s="35"/>
      <c r="AL60" s="35"/>
      <c r="AM60" s="45" t="s">
        <v>45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2"/>
      <c r="B64" s="33"/>
      <c r="C64" s="32"/>
      <c r="D64" s="43" t="s">
        <v>46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47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2"/>
      <c r="B75" s="33"/>
      <c r="C75" s="32"/>
      <c r="D75" s="45" t="s">
        <v>44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45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44</v>
      </c>
      <c r="AI75" s="35"/>
      <c r="AJ75" s="35"/>
      <c r="AK75" s="35"/>
      <c r="AL75" s="35"/>
      <c r="AM75" s="45" t="s">
        <v>45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48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12</v>
      </c>
      <c r="L84" s="4" t="str">
        <f>K5</f>
        <v>R_3419</v>
      </c>
      <c r="AR84" s="51"/>
    </row>
    <row r="85" spans="1:91" s="5" customFormat="1" ht="36.950000000000003" customHeight="1">
      <c r="B85" s="52"/>
      <c r="C85" s="53" t="s">
        <v>14</v>
      </c>
      <c r="L85" s="352" t="str">
        <f>K6</f>
        <v>Rekonštrukcia predškolského zariadenia MŠ Hrebendova,Lunik IX Košice</v>
      </c>
      <c r="M85" s="353"/>
      <c r="N85" s="353"/>
      <c r="O85" s="353"/>
      <c r="P85" s="353"/>
      <c r="Q85" s="353"/>
      <c r="R85" s="353"/>
      <c r="S85" s="353"/>
      <c r="T85" s="353"/>
      <c r="U85" s="353"/>
      <c r="V85" s="353"/>
      <c r="W85" s="353"/>
      <c r="X85" s="353"/>
      <c r="Y85" s="353"/>
      <c r="Z85" s="353"/>
      <c r="AA85" s="353"/>
      <c r="AB85" s="353"/>
      <c r="AC85" s="353"/>
      <c r="AD85" s="353"/>
      <c r="AE85" s="353"/>
      <c r="AF85" s="353"/>
      <c r="AG85" s="353"/>
      <c r="AH85" s="353"/>
      <c r="AI85" s="353"/>
      <c r="AJ85" s="353"/>
      <c r="AK85" s="353"/>
      <c r="AL85" s="353"/>
      <c r="AM85" s="353"/>
      <c r="AN85" s="353"/>
      <c r="AO85" s="353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18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20</v>
      </c>
      <c r="AJ87" s="32"/>
      <c r="AK87" s="32"/>
      <c r="AL87" s="32"/>
      <c r="AM87" s="339" t="str">
        <f>IF(AN8= "","",AN8)</f>
        <v/>
      </c>
      <c r="AN87" s="339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21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25</v>
      </c>
      <c r="AJ89" s="32"/>
      <c r="AK89" s="32"/>
      <c r="AL89" s="32"/>
      <c r="AM89" s="340" t="str">
        <f>IF(E17="","",E17)</f>
        <v xml:space="preserve"> </v>
      </c>
      <c r="AN89" s="341"/>
      <c r="AO89" s="341"/>
      <c r="AP89" s="341"/>
      <c r="AQ89" s="32"/>
      <c r="AR89" s="33"/>
      <c r="AS89" s="342" t="s">
        <v>49</v>
      </c>
      <c r="AT89" s="343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24</v>
      </c>
      <c r="D90" s="32"/>
      <c r="E90" s="32"/>
      <c r="F90" s="32"/>
      <c r="G90" s="32"/>
      <c r="H90" s="32"/>
      <c r="I90" s="32"/>
      <c r="J90" s="32"/>
      <c r="K90" s="32"/>
      <c r="L90" s="4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27</v>
      </c>
      <c r="AJ90" s="32"/>
      <c r="AK90" s="32"/>
      <c r="AL90" s="32"/>
      <c r="AM90" s="340" t="str">
        <f>IF(E20="","",E20)</f>
        <v xml:space="preserve"> </v>
      </c>
      <c r="AN90" s="341"/>
      <c r="AO90" s="341"/>
      <c r="AP90" s="341"/>
      <c r="AQ90" s="32"/>
      <c r="AR90" s="33"/>
      <c r="AS90" s="344"/>
      <c r="AT90" s="345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344"/>
      <c r="AT91" s="345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354" t="s">
        <v>50</v>
      </c>
      <c r="D92" s="347"/>
      <c r="E92" s="347"/>
      <c r="F92" s="347"/>
      <c r="G92" s="347"/>
      <c r="H92" s="60"/>
      <c r="I92" s="348" t="s">
        <v>51</v>
      </c>
      <c r="J92" s="347"/>
      <c r="K92" s="347"/>
      <c r="L92" s="347"/>
      <c r="M92" s="347"/>
      <c r="N92" s="347"/>
      <c r="O92" s="347"/>
      <c r="P92" s="347"/>
      <c r="Q92" s="347"/>
      <c r="R92" s="347"/>
      <c r="S92" s="347"/>
      <c r="T92" s="347"/>
      <c r="U92" s="347"/>
      <c r="V92" s="347"/>
      <c r="W92" s="347"/>
      <c r="X92" s="347"/>
      <c r="Y92" s="347"/>
      <c r="Z92" s="347"/>
      <c r="AA92" s="347"/>
      <c r="AB92" s="347"/>
      <c r="AC92" s="347"/>
      <c r="AD92" s="347"/>
      <c r="AE92" s="347"/>
      <c r="AF92" s="347"/>
      <c r="AG92" s="346" t="s">
        <v>52</v>
      </c>
      <c r="AH92" s="347"/>
      <c r="AI92" s="347"/>
      <c r="AJ92" s="347"/>
      <c r="AK92" s="347"/>
      <c r="AL92" s="347"/>
      <c r="AM92" s="347"/>
      <c r="AN92" s="348" t="s">
        <v>53</v>
      </c>
      <c r="AO92" s="347"/>
      <c r="AP92" s="349"/>
      <c r="AQ92" s="61" t="s">
        <v>54</v>
      </c>
      <c r="AR92" s="33"/>
      <c r="AS92" s="62" t="s">
        <v>55</v>
      </c>
      <c r="AT92" s="63" t="s">
        <v>56</v>
      </c>
      <c r="AU92" s="63" t="s">
        <v>57</v>
      </c>
      <c r="AV92" s="63" t="s">
        <v>58</v>
      </c>
      <c r="AW92" s="63" t="s">
        <v>59</v>
      </c>
      <c r="AX92" s="63" t="s">
        <v>60</v>
      </c>
      <c r="AY92" s="63" t="s">
        <v>61</v>
      </c>
      <c r="AZ92" s="63" t="s">
        <v>62</v>
      </c>
      <c r="BA92" s="63" t="s">
        <v>63</v>
      </c>
      <c r="BB92" s="63" t="s">
        <v>64</v>
      </c>
      <c r="BC92" s="63" t="s">
        <v>65</v>
      </c>
      <c r="BD92" s="64" t="s">
        <v>66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67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350">
        <f>ROUND(AG95+AG96+AG99+AG102+AG103+SUM(AG112:AG118),2)</f>
        <v>0</v>
      </c>
      <c r="AH94" s="350"/>
      <c r="AI94" s="350"/>
      <c r="AJ94" s="350"/>
      <c r="AK94" s="350"/>
      <c r="AL94" s="350"/>
      <c r="AM94" s="350"/>
      <c r="AN94" s="351">
        <f t="shared" ref="AN94:AN118" si="0">SUM(AG94,AT94)</f>
        <v>0</v>
      </c>
      <c r="AO94" s="351"/>
      <c r="AP94" s="351"/>
      <c r="AQ94" s="72" t="s">
        <v>1</v>
      </c>
      <c r="AR94" s="68"/>
      <c r="AS94" s="73">
        <f>ROUND(AS95+AS96+AS99+AS102+AS103+SUM(AS112:AS118),2)</f>
        <v>0</v>
      </c>
      <c r="AT94" s="74">
        <f t="shared" ref="AT94:AT118" si="1">ROUND(SUM(AV94:AW94),2)</f>
        <v>0</v>
      </c>
      <c r="AU94" s="75">
        <f>ROUND(AU95+AU96+AU99+AU102+AU103+SUM(AU112:AU118),5)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ROUND(AZ95+AZ96+AZ99+AZ102+AZ103+SUM(AZ112:AZ118),2)</f>
        <v>0</v>
      </c>
      <c r="BA94" s="74">
        <f>ROUND(BA95+BA96+BA99+BA102+BA103+SUM(BA112:BA118),2)</f>
        <v>0</v>
      </c>
      <c r="BB94" s="74">
        <f>ROUND(BB95+BB96+BB99+BB102+BB103+SUM(BB112:BB118),2)</f>
        <v>0</v>
      </c>
      <c r="BC94" s="74">
        <f>ROUND(BC95+BC96+BC99+BC102+BC103+SUM(BC112:BC118),2)</f>
        <v>0</v>
      </c>
      <c r="BD94" s="76">
        <f>ROUND(BD95+BD96+BD99+BD102+BD103+SUM(BD112:BD118),2)</f>
        <v>0</v>
      </c>
      <c r="BS94" s="77" t="s">
        <v>68</v>
      </c>
      <c r="BT94" s="77" t="s">
        <v>69</v>
      </c>
      <c r="BU94" s="78" t="s">
        <v>70</v>
      </c>
      <c r="BV94" s="77" t="s">
        <v>71</v>
      </c>
      <c r="BW94" s="77" t="s">
        <v>4</v>
      </c>
      <c r="BX94" s="77" t="s">
        <v>72</v>
      </c>
      <c r="CL94" s="77" t="s">
        <v>1</v>
      </c>
    </row>
    <row r="95" spans="1:91" s="7" customFormat="1" ht="16.5" customHeight="1">
      <c r="A95" s="79" t="s">
        <v>73</v>
      </c>
      <c r="B95" s="80"/>
      <c r="C95" s="81"/>
      <c r="D95" s="312" t="s">
        <v>74</v>
      </c>
      <c r="E95" s="312"/>
      <c r="F95" s="312"/>
      <c r="G95" s="312"/>
      <c r="H95" s="312"/>
      <c r="I95" s="82"/>
      <c r="J95" s="312" t="s">
        <v>75</v>
      </c>
      <c r="K95" s="312"/>
      <c r="L95" s="312"/>
      <c r="M95" s="312"/>
      <c r="N95" s="312"/>
      <c r="O95" s="312"/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312"/>
      <c r="AB95" s="312"/>
      <c r="AC95" s="312"/>
      <c r="AD95" s="312"/>
      <c r="AE95" s="312"/>
      <c r="AF95" s="312"/>
      <c r="AG95" s="314">
        <f>'SO 01 - ASR '!J30</f>
        <v>0</v>
      </c>
      <c r="AH95" s="315"/>
      <c r="AI95" s="315"/>
      <c r="AJ95" s="315"/>
      <c r="AK95" s="315"/>
      <c r="AL95" s="315"/>
      <c r="AM95" s="315"/>
      <c r="AN95" s="314">
        <f t="shared" si="0"/>
        <v>0</v>
      </c>
      <c r="AO95" s="315"/>
      <c r="AP95" s="315"/>
      <c r="AQ95" s="83" t="s">
        <v>76</v>
      </c>
      <c r="AR95" s="80"/>
      <c r="AS95" s="84">
        <v>0</v>
      </c>
      <c r="AT95" s="85">
        <f t="shared" si="1"/>
        <v>0</v>
      </c>
      <c r="AU95" s="86">
        <f>'SO 01 - ASR '!P118</f>
        <v>0</v>
      </c>
      <c r="AV95" s="85">
        <f>'SO 01 - ASR '!J33</f>
        <v>0</v>
      </c>
      <c r="AW95" s="85">
        <f>'SO 01 - ASR '!J34</f>
        <v>0</v>
      </c>
      <c r="AX95" s="85">
        <f>'SO 01 - ASR '!J35</f>
        <v>0</v>
      </c>
      <c r="AY95" s="85">
        <f>'SO 01 - ASR '!J36</f>
        <v>0</v>
      </c>
      <c r="AZ95" s="85">
        <f>'SO 01 - ASR '!F33</f>
        <v>0</v>
      </c>
      <c r="BA95" s="85">
        <f>'SO 01 - ASR '!F34</f>
        <v>0</v>
      </c>
      <c r="BB95" s="85">
        <f>'SO 01 - ASR '!F35</f>
        <v>0</v>
      </c>
      <c r="BC95" s="85">
        <f>'SO 01 - ASR '!F36</f>
        <v>0</v>
      </c>
      <c r="BD95" s="87">
        <f>'SO 01 - ASR '!F37</f>
        <v>0</v>
      </c>
      <c r="BT95" s="88" t="s">
        <v>77</v>
      </c>
      <c r="BV95" s="88" t="s">
        <v>71</v>
      </c>
      <c r="BW95" s="88" t="s">
        <v>78</v>
      </c>
      <c r="BX95" s="88" t="s">
        <v>4</v>
      </c>
      <c r="CL95" s="88" t="s">
        <v>1</v>
      </c>
      <c r="CM95" s="88" t="s">
        <v>69</v>
      </c>
    </row>
    <row r="96" spans="1:91" s="7" customFormat="1" ht="16.5" customHeight="1">
      <c r="B96" s="80"/>
      <c r="C96" s="81"/>
      <c r="D96" s="312" t="s">
        <v>79</v>
      </c>
      <c r="E96" s="312"/>
      <c r="F96" s="312"/>
      <c r="G96" s="312"/>
      <c r="H96" s="312"/>
      <c r="I96" s="82"/>
      <c r="J96" s="312" t="s">
        <v>80</v>
      </c>
      <c r="K96" s="312"/>
      <c r="L96" s="312"/>
      <c r="M96" s="312"/>
      <c r="N96" s="312"/>
      <c r="O96" s="312"/>
      <c r="P96" s="312"/>
      <c r="Q96" s="312"/>
      <c r="R96" s="312"/>
      <c r="S96" s="312"/>
      <c r="T96" s="312"/>
      <c r="U96" s="312"/>
      <c r="V96" s="312"/>
      <c r="W96" s="312"/>
      <c r="X96" s="312"/>
      <c r="Y96" s="312"/>
      <c r="Z96" s="312"/>
      <c r="AA96" s="312"/>
      <c r="AB96" s="312"/>
      <c r="AC96" s="312"/>
      <c r="AD96" s="312"/>
      <c r="AE96" s="312"/>
      <c r="AF96" s="312"/>
      <c r="AG96" s="324">
        <f>ROUND(SUM(AG97:AG98),2)</f>
        <v>0</v>
      </c>
      <c r="AH96" s="315"/>
      <c r="AI96" s="315"/>
      <c r="AJ96" s="315"/>
      <c r="AK96" s="315"/>
      <c r="AL96" s="315"/>
      <c r="AM96" s="315"/>
      <c r="AN96" s="314">
        <f t="shared" si="0"/>
        <v>0</v>
      </c>
      <c r="AO96" s="315"/>
      <c r="AP96" s="315"/>
      <c r="AQ96" s="83" t="s">
        <v>76</v>
      </c>
      <c r="AR96" s="80"/>
      <c r="AS96" s="84">
        <f>ROUND(SUM(AS97:AS98),2)</f>
        <v>0</v>
      </c>
      <c r="AT96" s="85">
        <f t="shared" si="1"/>
        <v>0</v>
      </c>
      <c r="AU96" s="86">
        <f>ROUND(SUM(AU97:AU98),5)</f>
        <v>0</v>
      </c>
      <c r="AV96" s="85">
        <f>ROUND(AZ96*L29,2)</f>
        <v>0</v>
      </c>
      <c r="AW96" s="85">
        <f>ROUND(BA96*L30,2)</f>
        <v>0</v>
      </c>
      <c r="AX96" s="85">
        <f>ROUND(BB96*L29,2)</f>
        <v>0</v>
      </c>
      <c r="AY96" s="85">
        <f>ROUND(BC96*L30,2)</f>
        <v>0</v>
      </c>
      <c r="AZ96" s="85">
        <f>ROUND(SUM(AZ97:AZ98),2)</f>
        <v>0</v>
      </c>
      <c r="BA96" s="85">
        <f>ROUND(SUM(BA97:BA98),2)</f>
        <v>0</v>
      </c>
      <c r="BB96" s="85">
        <f>ROUND(SUM(BB97:BB98),2)</f>
        <v>0</v>
      </c>
      <c r="BC96" s="85">
        <f>ROUND(SUM(BC97:BC98),2)</f>
        <v>0</v>
      </c>
      <c r="BD96" s="87">
        <f>ROUND(SUM(BD97:BD98),2)</f>
        <v>0</v>
      </c>
      <c r="BS96" s="88" t="s">
        <v>68</v>
      </c>
      <c r="BT96" s="88" t="s">
        <v>77</v>
      </c>
      <c r="BU96" s="88" t="s">
        <v>70</v>
      </c>
      <c r="BV96" s="88" t="s">
        <v>71</v>
      </c>
      <c r="BW96" s="88" t="s">
        <v>81</v>
      </c>
      <c r="BX96" s="88" t="s">
        <v>4</v>
      </c>
      <c r="CL96" s="88" t="s">
        <v>1</v>
      </c>
      <c r="CM96" s="88" t="s">
        <v>69</v>
      </c>
    </row>
    <row r="97" spans="1:91" s="4" customFormat="1" ht="16.5" customHeight="1">
      <c r="A97" s="79" t="s">
        <v>73</v>
      </c>
      <c r="B97" s="51"/>
      <c r="C97" s="10"/>
      <c r="D97" s="10"/>
      <c r="E97" s="313" t="s">
        <v>82</v>
      </c>
      <c r="F97" s="313"/>
      <c r="G97" s="313"/>
      <c r="H97" s="313"/>
      <c r="I97" s="313"/>
      <c r="J97" s="10"/>
      <c r="K97" s="313" t="s">
        <v>80</v>
      </c>
      <c r="L97" s="313"/>
      <c r="M97" s="313"/>
      <c r="N97" s="313"/>
      <c r="O97" s="313"/>
      <c r="P97" s="313"/>
      <c r="Q97" s="313"/>
      <c r="R97" s="313"/>
      <c r="S97" s="313"/>
      <c r="T97" s="313"/>
      <c r="U97" s="313"/>
      <c r="V97" s="313"/>
      <c r="W97" s="313"/>
      <c r="X97" s="313"/>
      <c r="Y97" s="313"/>
      <c r="Z97" s="313"/>
      <c r="AA97" s="313"/>
      <c r="AB97" s="313"/>
      <c r="AC97" s="313"/>
      <c r="AD97" s="313"/>
      <c r="AE97" s="313"/>
      <c r="AF97" s="313"/>
      <c r="AG97" s="316">
        <f>'01 - ASR'!J32</f>
        <v>0</v>
      </c>
      <c r="AH97" s="317"/>
      <c r="AI97" s="317"/>
      <c r="AJ97" s="317"/>
      <c r="AK97" s="317"/>
      <c r="AL97" s="317"/>
      <c r="AM97" s="317"/>
      <c r="AN97" s="316">
        <f t="shared" si="0"/>
        <v>0</v>
      </c>
      <c r="AO97" s="317"/>
      <c r="AP97" s="317"/>
      <c r="AQ97" s="89" t="s">
        <v>83</v>
      </c>
      <c r="AR97" s="51"/>
      <c r="AS97" s="90">
        <v>0</v>
      </c>
      <c r="AT97" s="91">
        <f t="shared" si="1"/>
        <v>0</v>
      </c>
      <c r="AU97" s="92">
        <f>'01 - ASR'!P137</f>
        <v>0</v>
      </c>
      <c r="AV97" s="91">
        <f>'01 - ASR'!J35</f>
        <v>0</v>
      </c>
      <c r="AW97" s="91">
        <f>'01 - ASR'!J36</f>
        <v>0</v>
      </c>
      <c r="AX97" s="91">
        <f>'01 - ASR'!J37</f>
        <v>0</v>
      </c>
      <c r="AY97" s="91">
        <f>'01 - ASR'!J38</f>
        <v>0</v>
      </c>
      <c r="AZ97" s="91">
        <f>'01 - ASR'!F35</f>
        <v>0</v>
      </c>
      <c r="BA97" s="91">
        <f>'01 - ASR'!F36</f>
        <v>0</v>
      </c>
      <c r="BB97" s="91">
        <f>'01 - ASR'!F37</f>
        <v>0</v>
      </c>
      <c r="BC97" s="91">
        <f>'01 - ASR'!F38</f>
        <v>0</v>
      </c>
      <c r="BD97" s="93">
        <f>'01 - ASR'!F39</f>
        <v>0</v>
      </c>
      <c r="BT97" s="25" t="s">
        <v>84</v>
      </c>
      <c r="BV97" s="25" t="s">
        <v>71</v>
      </c>
      <c r="BW97" s="25" t="s">
        <v>85</v>
      </c>
      <c r="BX97" s="25" t="s">
        <v>81</v>
      </c>
      <c r="CL97" s="25" t="s">
        <v>1</v>
      </c>
    </row>
    <row r="98" spans="1:91" s="4" customFormat="1" ht="16.5" customHeight="1">
      <c r="A98" s="79" t="s">
        <v>73</v>
      </c>
      <c r="B98" s="51"/>
      <c r="C98" s="10"/>
      <c r="D98" s="10"/>
      <c r="E98" s="313" t="s">
        <v>86</v>
      </c>
      <c r="F98" s="313"/>
      <c r="G98" s="313"/>
      <c r="H98" s="313"/>
      <c r="I98" s="313"/>
      <c r="J98" s="10"/>
      <c r="K98" s="313" t="s">
        <v>87</v>
      </c>
      <c r="L98" s="313"/>
      <c r="M98" s="313"/>
      <c r="N98" s="313"/>
      <c r="O98" s="313"/>
      <c r="P98" s="313"/>
      <c r="Q98" s="313"/>
      <c r="R98" s="313"/>
      <c r="S98" s="313"/>
      <c r="T98" s="313"/>
      <c r="U98" s="313"/>
      <c r="V98" s="313"/>
      <c r="W98" s="313"/>
      <c r="X98" s="313"/>
      <c r="Y98" s="313"/>
      <c r="Z98" s="313"/>
      <c r="AA98" s="313"/>
      <c r="AB98" s="313"/>
      <c r="AC98" s="313"/>
      <c r="AD98" s="313"/>
      <c r="AE98" s="313"/>
      <c r="AF98" s="313"/>
      <c r="AG98" s="316">
        <f>'02 - ASR - práce navyše'!J32</f>
        <v>0</v>
      </c>
      <c r="AH98" s="317"/>
      <c r="AI98" s="317"/>
      <c r="AJ98" s="317"/>
      <c r="AK98" s="317"/>
      <c r="AL98" s="317"/>
      <c r="AM98" s="317"/>
      <c r="AN98" s="316">
        <f t="shared" si="0"/>
        <v>0</v>
      </c>
      <c r="AO98" s="317"/>
      <c r="AP98" s="317"/>
      <c r="AQ98" s="89" t="s">
        <v>83</v>
      </c>
      <c r="AR98" s="51"/>
      <c r="AS98" s="90">
        <v>0</v>
      </c>
      <c r="AT98" s="91">
        <f t="shared" si="1"/>
        <v>0</v>
      </c>
      <c r="AU98" s="92">
        <f>'02 - ASR - práce navyše'!P129</f>
        <v>0</v>
      </c>
      <c r="AV98" s="91">
        <f>'02 - ASR - práce navyše'!J35</f>
        <v>0</v>
      </c>
      <c r="AW98" s="91">
        <f>'02 - ASR - práce navyše'!J36</f>
        <v>0</v>
      </c>
      <c r="AX98" s="91">
        <f>'02 - ASR - práce navyše'!J37</f>
        <v>0</v>
      </c>
      <c r="AY98" s="91">
        <f>'02 - ASR - práce navyše'!J38</f>
        <v>0</v>
      </c>
      <c r="AZ98" s="91">
        <f>'02 - ASR - práce navyše'!F35</f>
        <v>0</v>
      </c>
      <c r="BA98" s="91">
        <f>'02 - ASR - práce navyše'!F36</f>
        <v>0</v>
      </c>
      <c r="BB98" s="91">
        <f>'02 - ASR - práce navyše'!F37</f>
        <v>0</v>
      </c>
      <c r="BC98" s="91">
        <f>'02 - ASR - práce navyše'!F38</f>
        <v>0</v>
      </c>
      <c r="BD98" s="93">
        <f>'02 - ASR - práce navyše'!F39</f>
        <v>0</v>
      </c>
      <c r="BT98" s="25" t="s">
        <v>84</v>
      </c>
      <c r="BV98" s="25" t="s">
        <v>71</v>
      </c>
      <c r="BW98" s="25" t="s">
        <v>88</v>
      </c>
      <c r="BX98" s="25" t="s">
        <v>81</v>
      </c>
      <c r="CL98" s="25" t="s">
        <v>1</v>
      </c>
    </row>
    <row r="99" spans="1:91" s="7" customFormat="1" ht="37.5" customHeight="1">
      <c r="B99" s="80"/>
      <c r="C99" s="81"/>
      <c r="D99" s="312" t="s">
        <v>89</v>
      </c>
      <c r="E99" s="312"/>
      <c r="F99" s="312"/>
      <c r="G99" s="312"/>
      <c r="H99" s="312"/>
      <c r="I99" s="82"/>
      <c r="J99" s="312" t="s">
        <v>90</v>
      </c>
      <c r="K99" s="312"/>
      <c r="L99" s="312"/>
      <c r="M99" s="312"/>
      <c r="N99" s="312"/>
      <c r="O99" s="312"/>
      <c r="P99" s="312"/>
      <c r="Q99" s="312"/>
      <c r="R99" s="312"/>
      <c r="S99" s="312"/>
      <c r="T99" s="312"/>
      <c r="U99" s="312"/>
      <c r="V99" s="312"/>
      <c r="W99" s="312"/>
      <c r="X99" s="312"/>
      <c r="Y99" s="312"/>
      <c r="Z99" s="312"/>
      <c r="AA99" s="312"/>
      <c r="AB99" s="312"/>
      <c r="AC99" s="312"/>
      <c r="AD99" s="312"/>
      <c r="AE99" s="312"/>
      <c r="AF99" s="312"/>
      <c r="AG99" s="324">
        <f>ROUND(SUM(AG100:AG101),2)</f>
        <v>0</v>
      </c>
      <c r="AH99" s="315"/>
      <c r="AI99" s="315"/>
      <c r="AJ99" s="315"/>
      <c r="AK99" s="315"/>
      <c r="AL99" s="315"/>
      <c r="AM99" s="315"/>
      <c r="AN99" s="314">
        <f t="shared" si="0"/>
        <v>0</v>
      </c>
      <c r="AO99" s="315"/>
      <c r="AP99" s="315"/>
      <c r="AQ99" s="83" t="s">
        <v>76</v>
      </c>
      <c r="AR99" s="80"/>
      <c r="AS99" s="84">
        <f>ROUND(SUM(AS100:AS101),2)</f>
        <v>0</v>
      </c>
      <c r="AT99" s="85">
        <f t="shared" si="1"/>
        <v>0</v>
      </c>
      <c r="AU99" s="86">
        <f>ROUND(SUM(AU100:AU101),5)</f>
        <v>0</v>
      </c>
      <c r="AV99" s="85">
        <f>ROUND(AZ99*L29,2)</f>
        <v>0</v>
      </c>
      <c r="AW99" s="85">
        <f>ROUND(BA99*L30,2)</f>
        <v>0</v>
      </c>
      <c r="AX99" s="85">
        <f>ROUND(BB99*L29,2)</f>
        <v>0</v>
      </c>
      <c r="AY99" s="85">
        <f>ROUND(BC99*L30,2)</f>
        <v>0</v>
      </c>
      <c r="AZ99" s="85">
        <f>ROUND(SUM(AZ100:AZ101),2)</f>
        <v>0</v>
      </c>
      <c r="BA99" s="85">
        <f>ROUND(SUM(BA100:BA101),2)</f>
        <v>0</v>
      </c>
      <c r="BB99" s="85">
        <f>ROUND(SUM(BB100:BB101),2)</f>
        <v>0</v>
      </c>
      <c r="BC99" s="85">
        <f>ROUND(SUM(BC100:BC101),2)</f>
        <v>0</v>
      </c>
      <c r="BD99" s="87">
        <f>ROUND(SUM(BD100:BD101),2)</f>
        <v>0</v>
      </c>
      <c r="BS99" s="88" t="s">
        <v>68</v>
      </c>
      <c r="BT99" s="88" t="s">
        <v>77</v>
      </c>
      <c r="BU99" s="88" t="s">
        <v>70</v>
      </c>
      <c r="BV99" s="88" t="s">
        <v>71</v>
      </c>
      <c r="BW99" s="88" t="s">
        <v>91</v>
      </c>
      <c r="BX99" s="88" t="s">
        <v>4</v>
      </c>
      <c r="CL99" s="88" t="s">
        <v>1</v>
      </c>
      <c r="CM99" s="88" t="s">
        <v>69</v>
      </c>
    </row>
    <row r="100" spans="1:91" s="4" customFormat="1" ht="16.5" customHeight="1">
      <c r="A100" s="79" t="s">
        <v>73</v>
      </c>
      <c r="B100" s="51"/>
      <c r="C100" s="10"/>
      <c r="D100" s="10"/>
      <c r="E100" s="313" t="s">
        <v>82</v>
      </c>
      <c r="F100" s="313"/>
      <c r="G100" s="313"/>
      <c r="H100" s="313"/>
      <c r="I100" s="313"/>
      <c r="J100" s="10"/>
      <c r="K100" s="313" t="s">
        <v>90</v>
      </c>
      <c r="L100" s="313"/>
      <c r="M100" s="313"/>
      <c r="N100" s="313"/>
      <c r="O100" s="313"/>
      <c r="P100" s="313"/>
      <c r="Q100" s="313"/>
      <c r="R100" s="313"/>
      <c r="S100" s="313"/>
      <c r="T100" s="313"/>
      <c r="U100" s="313"/>
      <c r="V100" s="313"/>
      <c r="W100" s="313"/>
      <c r="X100" s="313"/>
      <c r="Y100" s="313"/>
      <c r="Z100" s="313"/>
      <c r="AA100" s="313"/>
      <c r="AB100" s="313"/>
      <c r="AC100" s="313"/>
      <c r="AD100" s="313"/>
      <c r="AE100" s="313"/>
      <c r="AF100" s="313"/>
      <c r="AG100" s="316">
        <f>'01 - ELI'!J32</f>
        <v>0</v>
      </c>
      <c r="AH100" s="317"/>
      <c r="AI100" s="317"/>
      <c r="AJ100" s="317"/>
      <c r="AK100" s="317"/>
      <c r="AL100" s="317"/>
      <c r="AM100" s="317"/>
      <c r="AN100" s="316">
        <f t="shared" si="0"/>
        <v>0</v>
      </c>
      <c r="AO100" s="317"/>
      <c r="AP100" s="317"/>
      <c r="AQ100" s="89" t="s">
        <v>83</v>
      </c>
      <c r="AR100" s="51"/>
      <c r="AS100" s="90">
        <v>0</v>
      </c>
      <c r="AT100" s="91">
        <f t="shared" si="1"/>
        <v>0</v>
      </c>
      <c r="AU100" s="92">
        <f>'01 - ELI'!P123</f>
        <v>0</v>
      </c>
      <c r="AV100" s="91">
        <f>'01 - ELI'!J35</f>
        <v>0</v>
      </c>
      <c r="AW100" s="91">
        <f>'01 - ELI'!J36</f>
        <v>0</v>
      </c>
      <c r="AX100" s="91">
        <f>'01 - ELI'!J37</f>
        <v>0</v>
      </c>
      <c r="AY100" s="91">
        <f>'01 - ELI'!J38</f>
        <v>0</v>
      </c>
      <c r="AZ100" s="91">
        <f>'01 - ELI'!F35</f>
        <v>0</v>
      </c>
      <c r="BA100" s="91">
        <f>'01 - ELI'!F36</f>
        <v>0</v>
      </c>
      <c r="BB100" s="91">
        <f>'01 - ELI'!F37</f>
        <v>0</v>
      </c>
      <c r="BC100" s="91">
        <f>'01 - ELI'!F38</f>
        <v>0</v>
      </c>
      <c r="BD100" s="93">
        <f>'01 - ELI'!F39</f>
        <v>0</v>
      </c>
      <c r="BT100" s="25" t="s">
        <v>84</v>
      </c>
      <c r="BV100" s="25" t="s">
        <v>71</v>
      </c>
      <c r="BW100" s="25" t="s">
        <v>92</v>
      </c>
      <c r="BX100" s="25" t="s">
        <v>91</v>
      </c>
      <c r="CL100" s="25" t="s">
        <v>1</v>
      </c>
    </row>
    <row r="101" spans="1:91" s="4" customFormat="1" ht="16.5" customHeight="1">
      <c r="A101" s="79" t="s">
        <v>73</v>
      </c>
      <c r="B101" s="51"/>
      <c r="C101" s="10"/>
      <c r="D101" s="10"/>
      <c r="E101" s="313" t="s">
        <v>86</v>
      </c>
      <c r="F101" s="313"/>
      <c r="G101" s="313"/>
      <c r="H101" s="313"/>
      <c r="I101" s="313"/>
      <c r="J101" s="10"/>
      <c r="K101" s="313" t="s">
        <v>93</v>
      </c>
      <c r="L101" s="313"/>
      <c r="M101" s="313"/>
      <c r="N101" s="313"/>
      <c r="O101" s="313"/>
      <c r="P101" s="313"/>
      <c r="Q101" s="313"/>
      <c r="R101" s="313"/>
      <c r="S101" s="313"/>
      <c r="T101" s="313"/>
      <c r="U101" s="313"/>
      <c r="V101" s="313"/>
      <c r="W101" s="313"/>
      <c r="X101" s="313"/>
      <c r="Y101" s="313"/>
      <c r="Z101" s="313"/>
      <c r="AA101" s="313"/>
      <c r="AB101" s="313"/>
      <c r="AC101" s="313"/>
      <c r="AD101" s="313"/>
      <c r="AE101" s="313"/>
      <c r="AF101" s="313"/>
      <c r="AG101" s="316">
        <f>'02 - ELI - práce navyše'!J32</f>
        <v>0</v>
      </c>
      <c r="AH101" s="317"/>
      <c r="AI101" s="317"/>
      <c r="AJ101" s="317"/>
      <c r="AK101" s="317"/>
      <c r="AL101" s="317"/>
      <c r="AM101" s="317"/>
      <c r="AN101" s="316">
        <f t="shared" si="0"/>
        <v>0</v>
      </c>
      <c r="AO101" s="317"/>
      <c r="AP101" s="317"/>
      <c r="AQ101" s="89" t="s">
        <v>83</v>
      </c>
      <c r="AR101" s="51"/>
      <c r="AS101" s="90">
        <v>0</v>
      </c>
      <c r="AT101" s="91">
        <f t="shared" si="1"/>
        <v>0</v>
      </c>
      <c r="AU101" s="92">
        <f>'02 - ELI - práce navyše'!P123</f>
        <v>0</v>
      </c>
      <c r="AV101" s="91">
        <f>'02 - ELI - práce navyše'!J35</f>
        <v>0</v>
      </c>
      <c r="AW101" s="91">
        <f>'02 - ELI - práce navyše'!J36</f>
        <v>0</v>
      </c>
      <c r="AX101" s="91">
        <f>'02 - ELI - práce navyše'!J37</f>
        <v>0</v>
      </c>
      <c r="AY101" s="91">
        <f>'02 - ELI - práce navyše'!J38</f>
        <v>0</v>
      </c>
      <c r="AZ101" s="91">
        <f>'02 - ELI - práce navyše'!F35</f>
        <v>0</v>
      </c>
      <c r="BA101" s="91">
        <f>'02 - ELI - práce navyše'!F36</f>
        <v>0</v>
      </c>
      <c r="BB101" s="91">
        <f>'02 - ELI - práce navyše'!F37</f>
        <v>0</v>
      </c>
      <c r="BC101" s="91">
        <f>'02 - ELI - práce navyše'!F38</f>
        <v>0</v>
      </c>
      <c r="BD101" s="93">
        <f>'02 - ELI - práce navyše'!F39</f>
        <v>0</v>
      </c>
      <c r="BT101" s="25" t="s">
        <v>84</v>
      </c>
      <c r="BV101" s="25" t="s">
        <v>71</v>
      </c>
      <c r="BW101" s="25" t="s">
        <v>94</v>
      </c>
      <c r="BX101" s="25" t="s">
        <v>91</v>
      </c>
      <c r="CL101" s="25" t="s">
        <v>1</v>
      </c>
    </row>
    <row r="102" spans="1:91" s="7" customFormat="1" ht="24.75" customHeight="1">
      <c r="A102" s="79" t="s">
        <v>73</v>
      </c>
      <c r="B102" s="80"/>
      <c r="C102" s="81"/>
      <c r="D102" s="312" t="s">
        <v>95</v>
      </c>
      <c r="E102" s="312"/>
      <c r="F102" s="312"/>
      <c r="G102" s="312"/>
      <c r="H102" s="312"/>
      <c r="I102" s="82"/>
      <c r="J102" s="312" t="s">
        <v>96</v>
      </c>
      <c r="K102" s="312"/>
      <c r="L102" s="312"/>
      <c r="M102" s="312"/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312"/>
      <c r="Y102" s="312"/>
      <c r="Z102" s="312"/>
      <c r="AA102" s="312"/>
      <c r="AB102" s="312"/>
      <c r="AC102" s="312"/>
      <c r="AD102" s="312"/>
      <c r="AE102" s="312"/>
      <c r="AF102" s="312"/>
      <c r="AG102" s="314">
        <f>'SO 04, SO 05 - UK'!J30</f>
        <v>0</v>
      </c>
      <c r="AH102" s="315"/>
      <c r="AI102" s="315"/>
      <c r="AJ102" s="315"/>
      <c r="AK102" s="315"/>
      <c r="AL102" s="315"/>
      <c r="AM102" s="315"/>
      <c r="AN102" s="314">
        <f t="shared" si="0"/>
        <v>0</v>
      </c>
      <c r="AO102" s="315"/>
      <c r="AP102" s="315"/>
      <c r="AQ102" s="83" t="s">
        <v>76</v>
      </c>
      <c r="AR102" s="80"/>
      <c r="AS102" s="84">
        <v>0</v>
      </c>
      <c r="AT102" s="85">
        <f t="shared" si="1"/>
        <v>0</v>
      </c>
      <c r="AU102" s="86">
        <f>'SO 04, SO 05 - UK'!P130</f>
        <v>0</v>
      </c>
      <c r="AV102" s="85">
        <f>'SO 04, SO 05 - UK'!J33</f>
        <v>0</v>
      </c>
      <c r="AW102" s="85">
        <f>'SO 04, SO 05 - UK'!J34</f>
        <v>0</v>
      </c>
      <c r="AX102" s="85">
        <f>'SO 04, SO 05 - UK'!J35</f>
        <v>0</v>
      </c>
      <c r="AY102" s="85">
        <f>'SO 04, SO 05 - UK'!J36</f>
        <v>0</v>
      </c>
      <c r="AZ102" s="85">
        <f>'SO 04, SO 05 - UK'!F33</f>
        <v>0</v>
      </c>
      <c r="BA102" s="85">
        <f>'SO 04, SO 05 - UK'!F34</f>
        <v>0</v>
      </c>
      <c r="BB102" s="85">
        <f>'SO 04, SO 05 - UK'!F35</f>
        <v>0</v>
      </c>
      <c r="BC102" s="85">
        <f>'SO 04, SO 05 - UK'!F36</f>
        <v>0</v>
      </c>
      <c r="BD102" s="87">
        <f>'SO 04, SO 05 - UK'!F37</f>
        <v>0</v>
      </c>
      <c r="BT102" s="88" t="s">
        <v>77</v>
      </c>
      <c r="BV102" s="88" t="s">
        <v>71</v>
      </c>
      <c r="BW102" s="88" t="s">
        <v>97</v>
      </c>
      <c r="BX102" s="88" t="s">
        <v>4</v>
      </c>
      <c r="CL102" s="88" t="s">
        <v>1</v>
      </c>
      <c r="CM102" s="88" t="s">
        <v>69</v>
      </c>
    </row>
    <row r="103" spans="1:91" s="7" customFormat="1" ht="16.5" customHeight="1">
      <c r="B103" s="80"/>
      <c r="C103" s="81"/>
      <c r="D103" s="312" t="s">
        <v>98</v>
      </c>
      <c r="E103" s="312"/>
      <c r="F103" s="312"/>
      <c r="G103" s="312"/>
      <c r="H103" s="312"/>
      <c r="I103" s="82"/>
      <c r="J103" s="312" t="s">
        <v>99</v>
      </c>
      <c r="K103" s="312"/>
      <c r="L103" s="312"/>
      <c r="M103" s="312"/>
      <c r="N103" s="312"/>
      <c r="O103" s="312"/>
      <c r="P103" s="312"/>
      <c r="Q103" s="312"/>
      <c r="R103" s="312"/>
      <c r="S103" s="312"/>
      <c r="T103" s="312"/>
      <c r="U103" s="312"/>
      <c r="V103" s="312"/>
      <c r="W103" s="312"/>
      <c r="X103" s="312"/>
      <c r="Y103" s="312"/>
      <c r="Z103" s="312"/>
      <c r="AA103" s="312"/>
      <c r="AB103" s="312"/>
      <c r="AC103" s="312"/>
      <c r="AD103" s="312"/>
      <c r="AE103" s="312"/>
      <c r="AF103" s="312"/>
      <c r="AG103" s="324">
        <f>ROUND(SUM(AG104:AG111),2)</f>
        <v>0</v>
      </c>
      <c r="AH103" s="315"/>
      <c r="AI103" s="315"/>
      <c r="AJ103" s="315"/>
      <c r="AK103" s="315"/>
      <c r="AL103" s="315"/>
      <c r="AM103" s="315"/>
      <c r="AN103" s="314">
        <f t="shared" si="0"/>
        <v>0</v>
      </c>
      <c r="AO103" s="315"/>
      <c r="AP103" s="315"/>
      <c r="AQ103" s="83" t="s">
        <v>76</v>
      </c>
      <c r="AR103" s="80"/>
      <c r="AS103" s="84">
        <f>ROUND(SUM(AS104:AS111),2)</f>
        <v>0</v>
      </c>
      <c r="AT103" s="85">
        <f t="shared" si="1"/>
        <v>0</v>
      </c>
      <c r="AU103" s="86">
        <f>ROUND(SUM(AU104:AU111),5)</f>
        <v>0</v>
      </c>
      <c r="AV103" s="85">
        <f>ROUND(AZ103*L29,2)</f>
        <v>0</v>
      </c>
      <c r="AW103" s="85">
        <f>ROUND(BA103*L30,2)</f>
        <v>0</v>
      </c>
      <c r="AX103" s="85">
        <f>ROUND(BB103*L29,2)</f>
        <v>0</v>
      </c>
      <c r="AY103" s="85">
        <f>ROUND(BC103*L30,2)</f>
        <v>0</v>
      </c>
      <c r="AZ103" s="85">
        <f>ROUND(SUM(AZ104:AZ111),2)</f>
        <v>0</v>
      </c>
      <c r="BA103" s="85">
        <f>ROUND(SUM(BA104:BA111),2)</f>
        <v>0</v>
      </c>
      <c r="BB103" s="85">
        <f>ROUND(SUM(BB104:BB111),2)</f>
        <v>0</v>
      </c>
      <c r="BC103" s="85">
        <f>ROUND(SUM(BC104:BC111),2)</f>
        <v>0</v>
      </c>
      <c r="BD103" s="87">
        <f>ROUND(SUM(BD104:BD111),2)</f>
        <v>0</v>
      </c>
      <c r="BS103" s="88" t="s">
        <v>68</v>
      </c>
      <c r="BT103" s="88" t="s">
        <v>77</v>
      </c>
      <c r="BU103" s="88" t="s">
        <v>70</v>
      </c>
      <c r="BV103" s="88" t="s">
        <v>71</v>
      </c>
      <c r="BW103" s="88" t="s">
        <v>100</v>
      </c>
      <c r="BX103" s="88" t="s">
        <v>4</v>
      </c>
      <c r="CL103" s="88" t="s">
        <v>1</v>
      </c>
      <c r="CM103" s="88" t="s">
        <v>69</v>
      </c>
    </row>
    <row r="104" spans="1:91" s="4" customFormat="1" ht="16.5" customHeight="1">
      <c r="A104" s="79" t="s">
        <v>73</v>
      </c>
      <c r="B104" s="51"/>
      <c r="C104" s="10"/>
      <c r="D104" s="10"/>
      <c r="E104" s="313" t="s">
        <v>82</v>
      </c>
      <c r="F104" s="313"/>
      <c r="G104" s="313"/>
      <c r="H104" s="313"/>
      <c r="I104" s="313"/>
      <c r="J104" s="10"/>
      <c r="K104" s="313" t="s">
        <v>80</v>
      </c>
      <c r="L104" s="313"/>
      <c r="M104" s="313"/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3"/>
      <c r="Z104" s="313"/>
      <c r="AA104" s="313"/>
      <c r="AB104" s="313"/>
      <c r="AC104" s="313"/>
      <c r="AD104" s="313"/>
      <c r="AE104" s="313"/>
      <c r="AF104" s="313"/>
      <c r="AG104" s="316">
        <f>'01 - ASR_01'!J32</f>
        <v>0</v>
      </c>
      <c r="AH104" s="317"/>
      <c r="AI104" s="317"/>
      <c r="AJ104" s="317"/>
      <c r="AK104" s="317"/>
      <c r="AL104" s="317"/>
      <c r="AM104" s="317"/>
      <c r="AN104" s="316">
        <f t="shared" si="0"/>
        <v>0</v>
      </c>
      <c r="AO104" s="317"/>
      <c r="AP104" s="317"/>
      <c r="AQ104" s="89" t="s">
        <v>83</v>
      </c>
      <c r="AR104" s="51"/>
      <c r="AS104" s="90">
        <v>0</v>
      </c>
      <c r="AT104" s="91">
        <f t="shared" si="1"/>
        <v>0</v>
      </c>
      <c r="AU104" s="92">
        <f>'01 - ASR_01'!P141</f>
        <v>0</v>
      </c>
      <c r="AV104" s="91">
        <f>'01 - ASR_01'!J35</f>
        <v>0</v>
      </c>
      <c r="AW104" s="91">
        <f>'01 - ASR_01'!J36</f>
        <v>0</v>
      </c>
      <c r="AX104" s="91">
        <f>'01 - ASR_01'!J37</f>
        <v>0</v>
      </c>
      <c r="AY104" s="91">
        <f>'01 - ASR_01'!J38</f>
        <v>0</v>
      </c>
      <c r="AZ104" s="91">
        <f>'01 - ASR_01'!F35</f>
        <v>0</v>
      </c>
      <c r="BA104" s="91">
        <f>'01 - ASR_01'!F36</f>
        <v>0</v>
      </c>
      <c r="BB104" s="91">
        <f>'01 - ASR_01'!F37</f>
        <v>0</v>
      </c>
      <c r="BC104" s="91">
        <f>'01 - ASR_01'!F38</f>
        <v>0</v>
      </c>
      <c r="BD104" s="93">
        <f>'01 - ASR_01'!F39</f>
        <v>0</v>
      </c>
      <c r="BT104" s="25" t="s">
        <v>84</v>
      </c>
      <c r="BV104" s="25" t="s">
        <v>71</v>
      </c>
      <c r="BW104" s="25" t="s">
        <v>101</v>
      </c>
      <c r="BX104" s="25" t="s">
        <v>100</v>
      </c>
      <c r="CL104" s="25" t="s">
        <v>1</v>
      </c>
    </row>
    <row r="105" spans="1:91" s="4" customFormat="1" ht="16.5" customHeight="1">
      <c r="A105" s="79" t="s">
        <v>73</v>
      </c>
      <c r="B105" s="51"/>
      <c r="C105" s="10"/>
      <c r="D105" s="10"/>
      <c r="E105" s="313" t="s">
        <v>86</v>
      </c>
      <c r="F105" s="313"/>
      <c r="G105" s="313"/>
      <c r="H105" s="313"/>
      <c r="I105" s="313"/>
      <c r="J105" s="10"/>
      <c r="K105" s="313" t="s">
        <v>102</v>
      </c>
      <c r="L105" s="313"/>
      <c r="M105" s="313"/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313"/>
      <c r="AB105" s="313"/>
      <c r="AC105" s="313"/>
      <c r="AD105" s="313"/>
      <c r="AE105" s="313"/>
      <c r="AF105" s="313"/>
      <c r="AG105" s="316">
        <f>'02 - VZT'!J32</f>
        <v>0</v>
      </c>
      <c r="AH105" s="317"/>
      <c r="AI105" s="317"/>
      <c r="AJ105" s="317"/>
      <c r="AK105" s="317"/>
      <c r="AL105" s="317"/>
      <c r="AM105" s="317"/>
      <c r="AN105" s="316">
        <f t="shared" si="0"/>
        <v>0</v>
      </c>
      <c r="AO105" s="317"/>
      <c r="AP105" s="317"/>
      <c r="AQ105" s="89" t="s">
        <v>83</v>
      </c>
      <c r="AR105" s="51"/>
      <c r="AS105" s="90">
        <v>0</v>
      </c>
      <c r="AT105" s="91">
        <f t="shared" si="1"/>
        <v>0</v>
      </c>
      <c r="AU105" s="92">
        <f>'02 - VZT'!P125</f>
        <v>0</v>
      </c>
      <c r="AV105" s="91">
        <f>'02 - VZT'!J35</f>
        <v>0</v>
      </c>
      <c r="AW105" s="91">
        <f>'02 - VZT'!J36</f>
        <v>0</v>
      </c>
      <c r="AX105" s="91">
        <f>'02 - VZT'!J37</f>
        <v>0</v>
      </c>
      <c r="AY105" s="91">
        <f>'02 - VZT'!J38</f>
        <v>0</v>
      </c>
      <c r="AZ105" s="91">
        <f>'02 - VZT'!F35</f>
        <v>0</v>
      </c>
      <c r="BA105" s="91">
        <f>'02 - VZT'!F36</f>
        <v>0</v>
      </c>
      <c r="BB105" s="91">
        <f>'02 - VZT'!F37</f>
        <v>0</v>
      </c>
      <c r="BC105" s="91">
        <f>'02 - VZT'!F38</f>
        <v>0</v>
      </c>
      <c r="BD105" s="93">
        <f>'02 - VZT'!F39</f>
        <v>0</v>
      </c>
      <c r="BT105" s="25" t="s">
        <v>84</v>
      </c>
      <c r="BV105" s="25" t="s">
        <v>71</v>
      </c>
      <c r="BW105" s="25" t="s">
        <v>103</v>
      </c>
      <c r="BX105" s="25" t="s">
        <v>100</v>
      </c>
      <c r="CL105" s="25" t="s">
        <v>1</v>
      </c>
    </row>
    <row r="106" spans="1:91" s="4" customFormat="1" ht="16.5" customHeight="1">
      <c r="A106" s="79" t="s">
        <v>73</v>
      </c>
      <c r="B106" s="51"/>
      <c r="C106" s="10"/>
      <c r="D106" s="10"/>
      <c r="E106" s="313" t="s">
        <v>104</v>
      </c>
      <c r="F106" s="313"/>
      <c r="G106" s="313"/>
      <c r="H106" s="313"/>
      <c r="I106" s="313"/>
      <c r="J106" s="10"/>
      <c r="K106" s="313" t="s">
        <v>105</v>
      </c>
      <c r="L106" s="313"/>
      <c r="M106" s="313"/>
      <c r="N106" s="313"/>
      <c r="O106" s="313"/>
      <c r="P106" s="313"/>
      <c r="Q106" s="313"/>
      <c r="R106" s="313"/>
      <c r="S106" s="313"/>
      <c r="T106" s="313"/>
      <c r="U106" s="313"/>
      <c r="V106" s="313"/>
      <c r="W106" s="313"/>
      <c r="X106" s="313"/>
      <c r="Y106" s="313"/>
      <c r="Z106" s="313"/>
      <c r="AA106" s="313"/>
      <c r="AB106" s="313"/>
      <c r="AC106" s="313"/>
      <c r="AD106" s="313"/>
      <c r="AE106" s="313"/>
      <c r="AF106" s="313"/>
      <c r="AG106" s="316">
        <f>'03 - ZTI'!J32</f>
        <v>0</v>
      </c>
      <c r="AH106" s="317"/>
      <c r="AI106" s="317"/>
      <c r="AJ106" s="317"/>
      <c r="AK106" s="317"/>
      <c r="AL106" s="317"/>
      <c r="AM106" s="317"/>
      <c r="AN106" s="316">
        <f t="shared" si="0"/>
        <v>0</v>
      </c>
      <c r="AO106" s="317"/>
      <c r="AP106" s="317"/>
      <c r="AQ106" s="89" t="s">
        <v>83</v>
      </c>
      <c r="AR106" s="51"/>
      <c r="AS106" s="90">
        <v>0</v>
      </c>
      <c r="AT106" s="91">
        <f t="shared" si="1"/>
        <v>0</v>
      </c>
      <c r="AU106" s="92">
        <f>'03 - ZTI'!P135</f>
        <v>0</v>
      </c>
      <c r="AV106" s="91">
        <f>'03 - ZTI'!J35</f>
        <v>0</v>
      </c>
      <c r="AW106" s="91">
        <f>'03 - ZTI'!J36</f>
        <v>0</v>
      </c>
      <c r="AX106" s="91">
        <f>'03 - ZTI'!J37</f>
        <v>0</v>
      </c>
      <c r="AY106" s="91">
        <f>'03 - ZTI'!J38</f>
        <v>0</v>
      </c>
      <c r="AZ106" s="91">
        <f>'03 - ZTI'!F35</f>
        <v>0</v>
      </c>
      <c r="BA106" s="91">
        <f>'03 - ZTI'!F36</f>
        <v>0</v>
      </c>
      <c r="BB106" s="91">
        <f>'03 - ZTI'!F37</f>
        <v>0</v>
      </c>
      <c r="BC106" s="91">
        <f>'03 - ZTI'!F38</f>
        <v>0</v>
      </c>
      <c r="BD106" s="93">
        <f>'03 - ZTI'!F39</f>
        <v>0</v>
      </c>
      <c r="BT106" s="25" t="s">
        <v>84</v>
      </c>
      <c r="BV106" s="25" t="s">
        <v>71</v>
      </c>
      <c r="BW106" s="25" t="s">
        <v>106</v>
      </c>
      <c r="BX106" s="25" t="s">
        <v>100</v>
      </c>
      <c r="CL106" s="25" t="s">
        <v>1</v>
      </c>
    </row>
    <row r="107" spans="1:91" s="4" customFormat="1" ht="16.5" customHeight="1">
      <c r="A107" s="79" t="s">
        <v>73</v>
      </c>
      <c r="B107" s="51"/>
      <c r="C107" s="10"/>
      <c r="D107" s="10"/>
      <c r="E107" s="313" t="s">
        <v>107</v>
      </c>
      <c r="F107" s="313"/>
      <c r="G107" s="313"/>
      <c r="H107" s="313"/>
      <c r="I107" s="313"/>
      <c r="J107" s="10"/>
      <c r="K107" s="313" t="s">
        <v>108</v>
      </c>
      <c r="L107" s="313"/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313"/>
      <c r="AA107" s="313"/>
      <c r="AB107" s="313"/>
      <c r="AC107" s="313"/>
      <c r="AD107" s="313"/>
      <c r="AE107" s="313"/>
      <c r="AF107" s="313"/>
      <c r="AG107" s="316">
        <f>'04 - PBS'!J32</f>
        <v>0</v>
      </c>
      <c r="AH107" s="317"/>
      <c r="AI107" s="317"/>
      <c r="AJ107" s="317"/>
      <c r="AK107" s="317"/>
      <c r="AL107" s="317"/>
      <c r="AM107" s="317"/>
      <c r="AN107" s="316">
        <f t="shared" si="0"/>
        <v>0</v>
      </c>
      <c r="AO107" s="317"/>
      <c r="AP107" s="317"/>
      <c r="AQ107" s="89" t="s">
        <v>83</v>
      </c>
      <c r="AR107" s="51"/>
      <c r="AS107" s="90">
        <v>0</v>
      </c>
      <c r="AT107" s="91">
        <f t="shared" si="1"/>
        <v>0</v>
      </c>
      <c r="AU107" s="92">
        <f>'04 - PBS'!P125</f>
        <v>0</v>
      </c>
      <c r="AV107" s="91">
        <f>'04 - PBS'!J35</f>
        <v>0</v>
      </c>
      <c r="AW107" s="91">
        <f>'04 - PBS'!J36</f>
        <v>0</v>
      </c>
      <c r="AX107" s="91">
        <f>'04 - PBS'!J37</f>
        <v>0</v>
      </c>
      <c r="AY107" s="91">
        <f>'04 - PBS'!J38</f>
        <v>0</v>
      </c>
      <c r="AZ107" s="91">
        <f>'04 - PBS'!F35</f>
        <v>0</v>
      </c>
      <c r="BA107" s="91">
        <f>'04 - PBS'!F36</f>
        <v>0</v>
      </c>
      <c r="BB107" s="91">
        <f>'04 - PBS'!F37</f>
        <v>0</v>
      </c>
      <c r="BC107" s="91">
        <f>'04 - PBS'!F38</f>
        <v>0</v>
      </c>
      <c r="BD107" s="93">
        <f>'04 - PBS'!F39</f>
        <v>0</v>
      </c>
      <c r="BT107" s="25" t="s">
        <v>84</v>
      </c>
      <c r="BV107" s="25" t="s">
        <v>71</v>
      </c>
      <c r="BW107" s="25" t="s">
        <v>109</v>
      </c>
      <c r="BX107" s="25" t="s">
        <v>100</v>
      </c>
      <c r="CL107" s="25" t="s">
        <v>1</v>
      </c>
    </row>
    <row r="108" spans="1:91" s="4" customFormat="1" ht="16.5" customHeight="1">
      <c r="A108" s="79" t="s">
        <v>73</v>
      </c>
      <c r="B108" s="51"/>
      <c r="C108" s="10"/>
      <c r="D108" s="10"/>
      <c r="E108" s="313" t="s">
        <v>110</v>
      </c>
      <c r="F108" s="313"/>
      <c r="G108" s="313"/>
      <c r="H108" s="313"/>
      <c r="I108" s="313"/>
      <c r="J108" s="10"/>
      <c r="K108" s="313" t="s">
        <v>87</v>
      </c>
      <c r="L108" s="313"/>
      <c r="M108" s="313"/>
      <c r="N108" s="313"/>
      <c r="O108" s="313"/>
      <c r="P108" s="313"/>
      <c r="Q108" s="313"/>
      <c r="R108" s="313"/>
      <c r="S108" s="313"/>
      <c r="T108" s="313"/>
      <c r="U108" s="313"/>
      <c r="V108" s="313"/>
      <c r="W108" s="313"/>
      <c r="X108" s="313"/>
      <c r="Y108" s="313"/>
      <c r="Z108" s="313"/>
      <c r="AA108" s="313"/>
      <c r="AB108" s="313"/>
      <c r="AC108" s="313"/>
      <c r="AD108" s="313"/>
      <c r="AE108" s="313"/>
      <c r="AF108" s="313"/>
      <c r="AG108" s="316">
        <f>'05 - ASR - práce navyše'!J32</f>
        <v>0</v>
      </c>
      <c r="AH108" s="317"/>
      <c r="AI108" s="317"/>
      <c r="AJ108" s="317"/>
      <c r="AK108" s="317"/>
      <c r="AL108" s="317"/>
      <c r="AM108" s="317"/>
      <c r="AN108" s="316">
        <f t="shared" si="0"/>
        <v>0</v>
      </c>
      <c r="AO108" s="317"/>
      <c r="AP108" s="317"/>
      <c r="AQ108" s="89" t="s">
        <v>83</v>
      </c>
      <c r="AR108" s="51"/>
      <c r="AS108" s="90">
        <v>0</v>
      </c>
      <c r="AT108" s="91">
        <f t="shared" si="1"/>
        <v>0</v>
      </c>
      <c r="AU108" s="92">
        <f>'05 - ASR - práce navyše'!P132</f>
        <v>0</v>
      </c>
      <c r="AV108" s="91">
        <f>'05 - ASR - práce navyše'!J35</f>
        <v>0</v>
      </c>
      <c r="AW108" s="91">
        <f>'05 - ASR - práce navyše'!J36</f>
        <v>0</v>
      </c>
      <c r="AX108" s="91">
        <f>'05 - ASR - práce navyše'!J37</f>
        <v>0</v>
      </c>
      <c r="AY108" s="91">
        <f>'05 - ASR - práce navyše'!J38</f>
        <v>0</v>
      </c>
      <c r="AZ108" s="91">
        <f>'05 - ASR - práce navyše'!F35</f>
        <v>0</v>
      </c>
      <c r="BA108" s="91">
        <f>'05 - ASR - práce navyše'!F36</f>
        <v>0</v>
      </c>
      <c r="BB108" s="91">
        <f>'05 - ASR - práce navyše'!F37</f>
        <v>0</v>
      </c>
      <c r="BC108" s="91">
        <f>'05 - ASR - práce navyše'!F38</f>
        <v>0</v>
      </c>
      <c r="BD108" s="93">
        <f>'05 - ASR - práce navyše'!F39</f>
        <v>0</v>
      </c>
      <c r="BT108" s="25" t="s">
        <v>84</v>
      </c>
      <c r="BV108" s="25" t="s">
        <v>71</v>
      </c>
      <c r="BW108" s="25" t="s">
        <v>111</v>
      </c>
      <c r="BX108" s="25" t="s">
        <v>100</v>
      </c>
      <c r="CL108" s="25" t="s">
        <v>1</v>
      </c>
    </row>
    <row r="109" spans="1:91" s="4" customFormat="1" ht="16.5" customHeight="1">
      <c r="A109" s="79" t="s">
        <v>73</v>
      </c>
      <c r="B109" s="51"/>
      <c r="C109" s="10"/>
      <c r="D109" s="10"/>
      <c r="E109" s="313" t="s">
        <v>112</v>
      </c>
      <c r="F109" s="313"/>
      <c r="G109" s="313"/>
      <c r="H109" s="313"/>
      <c r="I109" s="313"/>
      <c r="J109" s="10"/>
      <c r="K109" s="313" t="s">
        <v>113</v>
      </c>
      <c r="L109" s="313"/>
      <c r="M109" s="313"/>
      <c r="N109" s="313"/>
      <c r="O109" s="313"/>
      <c r="P109" s="313"/>
      <c r="Q109" s="313"/>
      <c r="R109" s="313"/>
      <c r="S109" s="313"/>
      <c r="T109" s="313"/>
      <c r="U109" s="313"/>
      <c r="V109" s="313"/>
      <c r="W109" s="313"/>
      <c r="X109" s="313"/>
      <c r="Y109" s="313"/>
      <c r="Z109" s="313"/>
      <c r="AA109" s="313"/>
      <c r="AB109" s="313"/>
      <c r="AC109" s="313"/>
      <c r="AD109" s="313"/>
      <c r="AE109" s="313"/>
      <c r="AF109" s="313"/>
      <c r="AG109" s="316">
        <f>'06 - ZTI - práce navyše'!J32</f>
        <v>0</v>
      </c>
      <c r="AH109" s="317"/>
      <c r="AI109" s="317"/>
      <c r="AJ109" s="317"/>
      <c r="AK109" s="317"/>
      <c r="AL109" s="317"/>
      <c r="AM109" s="317"/>
      <c r="AN109" s="316">
        <f t="shared" si="0"/>
        <v>0</v>
      </c>
      <c r="AO109" s="317"/>
      <c r="AP109" s="317"/>
      <c r="AQ109" s="89" t="s">
        <v>83</v>
      </c>
      <c r="AR109" s="51"/>
      <c r="AS109" s="90">
        <v>0</v>
      </c>
      <c r="AT109" s="91">
        <f t="shared" si="1"/>
        <v>0</v>
      </c>
      <c r="AU109" s="92">
        <f>'06 - ZTI - práce navyše'!P126</f>
        <v>0</v>
      </c>
      <c r="AV109" s="91">
        <f>'06 - ZTI - práce navyše'!J35</f>
        <v>0</v>
      </c>
      <c r="AW109" s="91">
        <f>'06 - ZTI - práce navyše'!J36</f>
        <v>0</v>
      </c>
      <c r="AX109" s="91">
        <f>'06 - ZTI - práce navyše'!J37</f>
        <v>0</v>
      </c>
      <c r="AY109" s="91">
        <f>'06 - ZTI - práce navyše'!J38</f>
        <v>0</v>
      </c>
      <c r="AZ109" s="91">
        <f>'06 - ZTI - práce navyše'!F35</f>
        <v>0</v>
      </c>
      <c r="BA109" s="91">
        <f>'06 - ZTI - práce navyše'!F36</f>
        <v>0</v>
      </c>
      <c r="BB109" s="91">
        <f>'06 - ZTI - práce navyše'!F37</f>
        <v>0</v>
      </c>
      <c r="BC109" s="91">
        <f>'06 - ZTI - práce navyše'!F38</f>
        <v>0</v>
      </c>
      <c r="BD109" s="93">
        <f>'06 - ZTI - práce navyše'!F39</f>
        <v>0</v>
      </c>
      <c r="BT109" s="25" t="s">
        <v>84</v>
      </c>
      <c r="BV109" s="25" t="s">
        <v>71</v>
      </c>
      <c r="BW109" s="25" t="s">
        <v>114</v>
      </c>
      <c r="BX109" s="25" t="s">
        <v>100</v>
      </c>
      <c r="CL109" s="25" t="s">
        <v>1</v>
      </c>
    </row>
    <row r="110" spans="1:91" s="4" customFormat="1" ht="16.5" customHeight="1">
      <c r="A110" s="79" t="s">
        <v>73</v>
      </c>
      <c r="B110" s="51"/>
      <c r="C110" s="10"/>
      <c r="D110" s="10"/>
      <c r="E110" s="313" t="s">
        <v>115</v>
      </c>
      <c r="F110" s="313"/>
      <c r="G110" s="313"/>
      <c r="H110" s="313"/>
      <c r="I110" s="313"/>
      <c r="J110" s="10"/>
      <c r="K110" s="313" t="s">
        <v>116</v>
      </c>
      <c r="L110" s="313"/>
      <c r="M110" s="313"/>
      <c r="N110" s="313"/>
      <c r="O110" s="313"/>
      <c r="P110" s="313"/>
      <c r="Q110" s="313"/>
      <c r="R110" s="313"/>
      <c r="S110" s="313"/>
      <c r="T110" s="313"/>
      <c r="U110" s="313"/>
      <c r="V110" s="313"/>
      <c r="W110" s="313"/>
      <c r="X110" s="313"/>
      <c r="Y110" s="313"/>
      <c r="Z110" s="313"/>
      <c r="AA110" s="313"/>
      <c r="AB110" s="313"/>
      <c r="AC110" s="313"/>
      <c r="AD110" s="313"/>
      <c r="AE110" s="313"/>
      <c r="AF110" s="313"/>
      <c r="AG110" s="316">
        <f>'07 - VZT - práce navyše'!J32</f>
        <v>0</v>
      </c>
      <c r="AH110" s="317"/>
      <c r="AI110" s="317"/>
      <c r="AJ110" s="317"/>
      <c r="AK110" s="317"/>
      <c r="AL110" s="317"/>
      <c r="AM110" s="317"/>
      <c r="AN110" s="316">
        <f t="shared" si="0"/>
        <v>0</v>
      </c>
      <c r="AO110" s="317"/>
      <c r="AP110" s="317"/>
      <c r="AQ110" s="89" t="s">
        <v>83</v>
      </c>
      <c r="AR110" s="51"/>
      <c r="AS110" s="90">
        <v>0</v>
      </c>
      <c r="AT110" s="91">
        <f t="shared" si="1"/>
        <v>0</v>
      </c>
      <c r="AU110" s="92">
        <f>'07 - VZT - práce navyše'!P125</f>
        <v>0</v>
      </c>
      <c r="AV110" s="91">
        <f>'07 - VZT - práce navyše'!J35</f>
        <v>0</v>
      </c>
      <c r="AW110" s="91">
        <f>'07 - VZT - práce navyše'!J36</f>
        <v>0</v>
      </c>
      <c r="AX110" s="91">
        <f>'07 - VZT - práce navyše'!J37</f>
        <v>0</v>
      </c>
      <c r="AY110" s="91">
        <f>'07 - VZT - práce navyše'!J38</f>
        <v>0</v>
      </c>
      <c r="AZ110" s="91">
        <f>'07 - VZT - práce navyše'!F35</f>
        <v>0</v>
      </c>
      <c r="BA110" s="91">
        <f>'07 - VZT - práce navyše'!F36</f>
        <v>0</v>
      </c>
      <c r="BB110" s="91">
        <f>'07 - VZT - práce navyše'!F37</f>
        <v>0</v>
      </c>
      <c r="BC110" s="91">
        <f>'07 - VZT - práce navyše'!F38</f>
        <v>0</v>
      </c>
      <c r="BD110" s="93">
        <f>'07 - VZT - práce navyše'!F39</f>
        <v>0</v>
      </c>
      <c r="BT110" s="25" t="s">
        <v>84</v>
      </c>
      <c r="BV110" s="25" t="s">
        <v>71</v>
      </c>
      <c r="BW110" s="25" t="s">
        <v>117</v>
      </c>
      <c r="BX110" s="25" t="s">
        <v>100</v>
      </c>
      <c r="CL110" s="25" t="s">
        <v>1</v>
      </c>
    </row>
    <row r="111" spans="1:91" s="4" customFormat="1" ht="16.5" customHeight="1">
      <c r="A111" s="79" t="s">
        <v>73</v>
      </c>
      <c r="B111" s="51"/>
      <c r="C111" s="10"/>
      <c r="D111" s="10"/>
      <c r="E111" s="313" t="s">
        <v>118</v>
      </c>
      <c r="F111" s="313"/>
      <c r="G111" s="313"/>
      <c r="H111" s="313"/>
      <c r="I111" s="313"/>
      <c r="J111" s="10"/>
      <c r="K111" s="313" t="s">
        <v>119</v>
      </c>
      <c r="L111" s="313"/>
      <c r="M111" s="313"/>
      <c r="N111" s="313"/>
      <c r="O111" s="313"/>
      <c r="P111" s="313"/>
      <c r="Q111" s="313"/>
      <c r="R111" s="313"/>
      <c r="S111" s="313"/>
      <c r="T111" s="313"/>
      <c r="U111" s="313"/>
      <c r="V111" s="313"/>
      <c r="W111" s="313"/>
      <c r="X111" s="313"/>
      <c r="Y111" s="313"/>
      <c r="Z111" s="313"/>
      <c r="AA111" s="313"/>
      <c r="AB111" s="313"/>
      <c r="AC111" s="313"/>
      <c r="AD111" s="313"/>
      <c r="AE111" s="313"/>
      <c r="AF111" s="313"/>
      <c r="AG111" s="316">
        <f>'08 - ASR - odpočet'!J32</f>
        <v>0</v>
      </c>
      <c r="AH111" s="317"/>
      <c r="AI111" s="317"/>
      <c r="AJ111" s="317"/>
      <c r="AK111" s="317"/>
      <c r="AL111" s="317"/>
      <c r="AM111" s="317"/>
      <c r="AN111" s="316">
        <f t="shared" si="0"/>
        <v>0</v>
      </c>
      <c r="AO111" s="317"/>
      <c r="AP111" s="317"/>
      <c r="AQ111" s="89" t="s">
        <v>83</v>
      </c>
      <c r="AR111" s="51"/>
      <c r="AS111" s="90">
        <v>0</v>
      </c>
      <c r="AT111" s="91">
        <f t="shared" si="1"/>
        <v>0</v>
      </c>
      <c r="AU111" s="92">
        <f>'08 - ASR - odpočet'!P132</f>
        <v>0</v>
      </c>
      <c r="AV111" s="91">
        <f>'08 - ASR - odpočet'!J35</f>
        <v>0</v>
      </c>
      <c r="AW111" s="91">
        <f>'08 - ASR - odpočet'!J36</f>
        <v>0</v>
      </c>
      <c r="AX111" s="91">
        <f>'08 - ASR - odpočet'!J37</f>
        <v>0</v>
      </c>
      <c r="AY111" s="91">
        <f>'08 - ASR - odpočet'!J38</f>
        <v>0</v>
      </c>
      <c r="AZ111" s="91">
        <f>'08 - ASR - odpočet'!F35</f>
        <v>0</v>
      </c>
      <c r="BA111" s="91">
        <f>'08 - ASR - odpočet'!F36</f>
        <v>0</v>
      </c>
      <c r="BB111" s="91">
        <f>'08 - ASR - odpočet'!F37</f>
        <v>0</v>
      </c>
      <c r="BC111" s="91">
        <f>'08 - ASR - odpočet'!F38</f>
        <v>0</v>
      </c>
      <c r="BD111" s="93">
        <f>'08 - ASR - odpočet'!F39</f>
        <v>0</v>
      </c>
      <c r="BT111" s="25" t="s">
        <v>84</v>
      </c>
      <c r="BV111" s="25" t="s">
        <v>71</v>
      </c>
      <c r="BW111" s="25" t="s">
        <v>120</v>
      </c>
      <c r="BX111" s="25" t="s">
        <v>100</v>
      </c>
      <c r="CL111" s="25" t="s">
        <v>1</v>
      </c>
    </row>
    <row r="112" spans="1:91" s="7" customFormat="1" ht="16.5" customHeight="1">
      <c r="A112" s="79" t="s">
        <v>73</v>
      </c>
      <c r="B112" s="80"/>
      <c r="C112" s="81"/>
      <c r="D112" s="312" t="s">
        <v>121</v>
      </c>
      <c r="E112" s="312"/>
      <c r="F112" s="312"/>
      <c r="G112" s="312"/>
      <c r="H112" s="312"/>
      <c r="I112" s="82"/>
      <c r="J112" s="312" t="s">
        <v>80</v>
      </c>
      <c r="K112" s="312"/>
      <c r="L112" s="312"/>
      <c r="M112" s="312"/>
      <c r="N112" s="312"/>
      <c r="O112" s="312"/>
      <c r="P112" s="312"/>
      <c r="Q112" s="312"/>
      <c r="R112" s="312"/>
      <c r="S112" s="312"/>
      <c r="T112" s="312"/>
      <c r="U112" s="312"/>
      <c r="V112" s="312"/>
      <c r="W112" s="312"/>
      <c r="X112" s="312"/>
      <c r="Y112" s="312"/>
      <c r="Z112" s="312"/>
      <c r="AA112" s="312"/>
      <c r="AB112" s="312"/>
      <c r="AC112" s="312"/>
      <c r="AD112" s="312"/>
      <c r="AE112" s="312"/>
      <c r="AF112" s="312"/>
      <c r="AG112" s="314">
        <f>'SO 06 - ASR'!J30</f>
        <v>0</v>
      </c>
      <c r="AH112" s="315"/>
      <c r="AI112" s="315"/>
      <c r="AJ112" s="315"/>
      <c r="AK112" s="315"/>
      <c r="AL112" s="315"/>
      <c r="AM112" s="315"/>
      <c r="AN112" s="314">
        <f t="shared" si="0"/>
        <v>0</v>
      </c>
      <c r="AO112" s="315"/>
      <c r="AP112" s="315"/>
      <c r="AQ112" s="83" t="s">
        <v>76</v>
      </c>
      <c r="AR112" s="80"/>
      <c r="AS112" s="84">
        <v>0</v>
      </c>
      <c r="AT112" s="85">
        <f t="shared" si="1"/>
        <v>0</v>
      </c>
      <c r="AU112" s="86">
        <f>'SO 06 - ASR'!P122</f>
        <v>0</v>
      </c>
      <c r="AV112" s="85">
        <f>'SO 06 - ASR'!J33</f>
        <v>0</v>
      </c>
      <c r="AW112" s="85">
        <f>'SO 06 - ASR'!J34</f>
        <v>0</v>
      </c>
      <c r="AX112" s="85">
        <f>'SO 06 - ASR'!J35</f>
        <v>0</v>
      </c>
      <c r="AY112" s="85">
        <f>'SO 06 - ASR'!J36</f>
        <v>0</v>
      </c>
      <c r="AZ112" s="85">
        <f>'SO 06 - ASR'!F33</f>
        <v>0</v>
      </c>
      <c r="BA112" s="85">
        <f>'SO 06 - ASR'!F34</f>
        <v>0</v>
      </c>
      <c r="BB112" s="85">
        <f>'SO 06 - ASR'!F35</f>
        <v>0</v>
      </c>
      <c r="BC112" s="85">
        <f>'SO 06 - ASR'!F36</f>
        <v>0</v>
      </c>
      <c r="BD112" s="87">
        <f>'SO 06 - ASR'!F37</f>
        <v>0</v>
      </c>
      <c r="BT112" s="88" t="s">
        <v>77</v>
      </c>
      <c r="BV112" s="88" t="s">
        <v>71</v>
      </c>
      <c r="BW112" s="88" t="s">
        <v>122</v>
      </c>
      <c r="BX112" s="88" t="s">
        <v>4</v>
      </c>
      <c r="CL112" s="88" t="s">
        <v>1</v>
      </c>
      <c r="CM112" s="88" t="s">
        <v>69</v>
      </c>
    </row>
    <row r="113" spans="1:91" s="7" customFormat="1" ht="16.5" customHeight="1">
      <c r="A113" s="79" t="s">
        <v>73</v>
      </c>
      <c r="B113" s="80"/>
      <c r="C113" s="81"/>
      <c r="D113" s="312" t="s">
        <v>123</v>
      </c>
      <c r="E113" s="312"/>
      <c r="F113" s="312"/>
      <c r="G113" s="312"/>
      <c r="H113" s="312"/>
      <c r="I113" s="82"/>
      <c r="J113" s="312" t="s">
        <v>80</v>
      </c>
      <c r="K113" s="312"/>
      <c r="L113" s="312"/>
      <c r="M113" s="312"/>
      <c r="N113" s="312"/>
      <c r="O113" s="312"/>
      <c r="P113" s="312"/>
      <c r="Q113" s="312"/>
      <c r="R113" s="312"/>
      <c r="S113" s="312"/>
      <c r="T113" s="312"/>
      <c r="U113" s="312"/>
      <c r="V113" s="312"/>
      <c r="W113" s="312"/>
      <c r="X113" s="312"/>
      <c r="Y113" s="312"/>
      <c r="Z113" s="312"/>
      <c r="AA113" s="312"/>
      <c r="AB113" s="312"/>
      <c r="AC113" s="312"/>
      <c r="AD113" s="312"/>
      <c r="AE113" s="312"/>
      <c r="AF113" s="312"/>
      <c r="AG113" s="314">
        <f>'SO 07 - ASR'!J30</f>
        <v>0</v>
      </c>
      <c r="AH113" s="315"/>
      <c r="AI113" s="315"/>
      <c r="AJ113" s="315"/>
      <c r="AK113" s="315"/>
      <c r="AL113" s="315"/>
      <c r="AM113" s="315"/>
      <c r="AN113" s="314">
        <f t="shared" si="0"/>
        <v>0</v>
      </c>
      <c r="AO113" s="315"/>
      <c r="AP113" s="315"/>
      <c r="AQ113" s="83" t="s">
        <v>76</v>
      </c>
      <c r="AR113" s="80"/>
      <c r="AS113" s="84">
        <v>0</v>
      </c>
      <c r="AT113" s="85">
        <f t="shared" si="1"/>
        <v>0</v>
      </c>
      <c r="AU113" s="86">
        <f>'SO 07 - ASR'!P125</f>
        <v>0</v>
      </c>
      <c r="AV113" s="85">
        <f>'SO 07 - ASR'!J33</f>
        <v>0</v>
      </c>
      <c r="AW113" s="85">
        <f>'SO 07 - ASR'!J34</f>
        <v>0</v>
      </c>
      <c r="AX113" s="85">
        <f>'SO 07 - ASR'!J35</f>
        <v>0</v>
      </c>
      <c r="AY113" s="85">
        <f>'SO 07 - ASR'!J36</f>
        <v>0</v>
      </c>
      <c r="AZ113" s="85">
        <f>'SO 07 - ASR'!F33</f>
        <v>0</v>
      </c>
      <c r="BA113" s="85">
        <f>'SO 07 - ASR'!F34</f>
        <v>0</v>
      </c>
      <c r="BB113" s="85">
        <f>'SO 07 - ASR'!F35</f>
        <v>0</v>
      </c>
      <c r="BC113" s="85">
        <f>'SO 07 - ASR'!F36</f>
        <v>0</v>
      </c>
      <c r="BD113" s="87">
        <f>'SO 07 - ASR'!F37</f>
        <v>0</v>
      </c>
      <c r="BT113" s="88" t="s">
        <v>77</v>
      </c>
      <c r="BV113" s="88" t="s">
        <v>71</v>
      </c>
      <c r="BW113" s="88" t="s">
        <v>124</v>
      </c>
      <c r="BX113" s="88" t="s">
        <v>4</v>
      </c>
      <c r="CL113" s="88" t="s">
        <v>1</v>
      </c>
      <c r="CM113" s="88" t="s">
        <v>69</v>
      </c>
    </row>
    <row r="114" spans="1:91" s="7" customFormat="1" ht="16.5" customHeight="1">
      <c r="A114" s="79" t="s">
        <v>73</v>
      </c>
      <c r="B114" s="80"/>
      <c r="C114" s="81"/>
      <c r="D114" s="312" t="s">
        <v>125</v>
      </c>
      <c r="E114" s="312"/>
      <c r="F114" s="312"/>
      <c r="G114" s="312"/>
      <c r="H114" s="312"/>
      <c r="I114" s="82"/>
      <c r="J114" s="312" t="s">
        <v>126</v>
      </c>
      <c r="K114" s="312"/>
      <c r="L114" s="312"/>
      <c r="M114" s="312"/>
      <c r="N114" s="312"/>
      <c r="O114" s="312"/>
      <c r="P114" s="312"/>
      <c r="Q114" s="312"/>
      <c r="R114" s="312"/>
      <c r="S114" s="312"/>
      <c r="T114" s="312"/>
      <c r="U114" s="312"/>
      <c r="V114" s="312"/>
      <c r="W114" s="312"/>
      <c r="X114" s="312"/>
      <c r="Y114" s="312"/>
      <c r="Z114" s="312"/>
      <c r="AA114" s="312"/>
      <c r="AB114" s="312"/>
      <c r="AC114" s="312"/>
      <c r="AD114" s="312"/>
      <c r="AE114" s="312"/>
      <c r="AF114" s="312"/>
      <c r="AG114" s="314">
        <f>'SO 08 - Kanalizačná prípojka'!J30</f>
        <v>0</v>
      </c>
      <c r="AH114" s="315"/>
      <c r="AI114" s="315"/>
      <c r="AJ114" s="315"/>
      <c r="AK114" s="315"/>
      <c r="AL114" s="315"/>
      <c r="AM114" s="315"/>
      <c r="AN114" s="314">
        <f t="shared" si="0"/>
        <v>0</v>
      </c>
      <c r="AO114" s="315"/>
      <c r="AP114" s="315"/>
      <c r="AQ114" s="83" t="s">
        <v>76</v>
      </c>
      <c r="AR114" s="80"/>
      <c r="AS114" s="84">
        <v>0</v>
      </c>
      <c r="AT114" s="85">
        <f t="shared" si="1"/>
        <v>0</v>
      </c>
      <c r="AU114" s="86">
        <f>'SO 08 - Kanalizačná prípojka'!P125</f>
        <v>0</v>
      </c>
      <c r="AV114" s="85">
        <f>'SO 08 - Kanalizačná prípojka'!J33</f>
        <v>0</v>
      </c>
      <c r="AW114" s="85">
        <f>'SO 08 - Kanalizačná prípojka'!J34</f>
        <v>0</v>
      </c>
      <c r="AX114" s="85">
        <f>'SO 08 - Kanalizačná prípojka'!J35</f>
        <v>0</v>
      </c>
      <c r="AY114" s="85">
        <f>'SO 08 - Kanalizačná prípojka'!J36</f>
        <v>0</v>
      </c>
      <c r="AZ114" s="85">
        <f>'SO 08 - Kanalizačná prípojka'!F33</f>
        <v>0</v>
      </c>
      <c r="BA114" s="85">
        <f>'SO 08 - Kanalizačná prípojka'!F34</f>
        <v>0</v>
      </c>
      <c r="BB114" s="85">
        <f>'SO 08 - Kanalizačná prípojka'!F35</f>
        <v>0</v>
      </c>
      <c r="BC114" s="85">
        <f>'SO 08 - Kanalizačná prípojka'!F36</f>
        <v>0</v>
      </c>
      <c r="BD114" s="87">
        <f>'SO 08 - Kanalizačná prípojka'!F37</f>
        <v>0</v>
      </c>
      <c r="BT114" s="88" t="s">
        <v>77</v>
      </c>
      <c r="BV114" s="88" t="s">
        <v>71</v>
      </c>
      <c r="BW114" s="88" t="s">
        <v>127</v>
      </c>
      <c r="BX114" s="88" t="s">
        <v>4</v>
      </c>
      <c r="CL114" s="88" t="s">
        <v>1</v>
      </c>
      <c r="CM114" s="88" t="s">
        <v>69</v>
      </c>
    </row>
    <row r="115" spans="1:91" s="7" customFormat="1" ht="16.5" customHeight="1">
      <c r="A115" s="79" t="s">
        <v>73</v>
      </c>
      <c r="B115" s="80"/>
      <c r="C115" s="81"/>
      <c r="D115" s="312" t="s">
        <v>128</v>
      </c>
      <c r="E115" s="312"/>
      <c r="F115" s="312"/>
      <c r="G115" s="312"/>
      <c r="H115" s="312"/>
      <c r="I115" s="82"/>
      <c r="J115" s="312" t="s">
        <v>129</v>
      </c>
      <c r="K115" s="312"/>
      <c r="L115" s="312"/>
      <c r="M115" s="312"/>
      <c r="N115" s="312"/>
      <c r="O115" s="312"/>
      <c r="P115" s="312"/>
      <c r="Q115" s="312"/>
      <c r="R115" s="312"/>
      <c r="S115" s="312"/>
      <c r="T115" s="312"/>
      <c r="U115" s="312"/>
      <c r="V115" s="312"/>
      <c r="W115" s="312"/>
      <c r="X115" s="312"/>
      <c r="Y115" s="312"/>
      <c r="Z115" s="312"/>
      <c r="AA115" s="312"/>
      <c r="AB115" s="312"/>
      <c r="AC115" s="312"/>
      <c r="AD115" s="312"/>
      <c r="AE115" s="312"/>
      <c r="AF115" s="312"/>
      <c r="AG115" s="314">
        <f>'SO 09 - Prekládka vedenia NN'!J30</f>
        <v>0</v>
      </c>
      <c r="AH115" s="315"/>
      <c r="AI115" s="315"/>
      <c r="AJ115" s="315"/>
      <c r="AK115" s="315"/>
      <c r="AL115" s="315"/>
      <c r="AM115" s="315"/>
      <c r="AN115" s="314">
        <f t="shared" si="0"/>
        <v>0</v>
      </c>
      <c r="AO115" s="315"/>
      <c r="AP115" s="315"/>
      <c r="AQ115" s="83" t="s">
        <v>76</v>
      </c>
      <c r="AR115" s="80"/>
      <c r="AS115" s="84">
        <v>0</v>
      </c>
      <c r="AT115" s="85">
        <f t="shared" si="1"/>
        <v>0</v>
      </c>
      <c r="AU115" s="86">
        <f>'SO 09 - Prekládka vedenia NN'!P126</f>
        <v>0</v>
      </c>
      <c r="AV115" s="85">
        <f>'SO 09 - Prekládka vedenia NN'!J33</f>
        <v>0</v>
      </c>
      <c r="AW115" s="85">
        <f>'SO 09 - Prekládka vedenia NN'!J34</f>
        <v>0</v>
      </c>
      <c r="AX115" s="85">
        <f>'SO 09 - Prekládka vedenia NN'!J35</f>
        <v>0</v>
      </c>
      <c r="AY115" s="85">
        <f>'SO 09 - Prekládka vedenia NN'!J36</f>
        <v>0</v>
      </c>
      <c r="AZ115" s="85">
        <f>'SO 09 - Prekládka vedenia NN'!F33</f>
        <v>0</v>
      </c>
      <c r="BA115" s="85">
        <f>'SO 09 - Prekládka vedenia NN'!F34</f>
        <v>0</v>
      </c>
      <c r="BB115" s="85">
        <f>'SO 09 - Prekládka vedenia NN'!F35</f>
        <v>0</v>
      </c>
      <c r="BC115" s="85">
        <f>'SO 09 - Prekládka vedenia NN'!F36</f>
        <v>0</v>
      </c>
      <c r="BD115" s="87">
        <f>'SO 09 - Prekládka vedenia NN'!F37</f>
        <v>0</v>
      </c>
      <c r="BT115" s="88" t="s">
        <v>77</v>
      </c>
      <c r="BV115" s="88" t="s">
        <v>71</v>
      </c>
      <c r="BW115" s="88" t="s">
        <v>130</v>
      </c>
      <c r="BX115" s="88" t="s">
        <v>4</v>
      </c>
      <c r="CL115" s="88" t="s">
        <v>1</v>
      </c>
      <c r="CM115" s="88" t="s">
        <v>69</v>
      </c>
    </row>
    <row r="116" spans="1:91" s="7" customFormat="1" ht="16.5" customHeight="1">
      <c r="A116" s="79" t="s">
        <v>73</v>
      </c>
      <c r="B116" s="80"/>
      <c r="C116" s="81"/>
      <c r="D116" s="312" t="s">
        <v>131</v>
      </c>
      <c r="E116" s="312"/>
      <c r="F116" s="312"/>
      <c r="G116" s="312"/>
      <c r="H116" s="312"/>
      <c r="I116" s="82"/>
      <c r="J116" s="312" t="s">
        <v>132</v>
      </c>
      <c r="K116" s="312"/>
      <c r="L116" s="312"/>
      <c r="M116" s="312"/>
      <c r="N116" s="312"/>
      <c r="O116" s="312"/>
      <c r="P116" s="312"/>
      <c r="Q116" s="312"/>
      <c r="R116" s="312"/>
      <c r="S116" s="312"/>
      <c r="T116" s="312"/>
      <c r="U116" s="312"/>
      <c r="V116" s="312"/>
      <c r="W116" s="312"/>
      <c r="X116" s="312"/>
      <c r="Y116" s="312"/>
      <c r="Z116" s="312"/>
      <c r="AA116" s="312"/>
      <c r="AB116" s="312"/>
      <c r="AC116" s="312"/>
      <c r="AD116" s="312"/>
      <c r="AE116" s="312"/>
      <c r="AF116" s="312"/>
      <c r="AG116" s="314">
        <f>'SO 10 - Prekládka vedenia...'!J30</f>
        <v>0</v>
      </c>
      <c r="AH116" s="315"/>
      <c r="AI116" s="315"/>
      <c r="AJ116" s="315"/>
      <c r="AK116" s="315"/>
      <c r="AL116" s="315"/>
      <c r="AM116" s="315"/>
      <c r="AN116" s="314">
        <f t="shared" si="0"/>
        <v>0</v>
      </c>
      <c r="AO116" s="315"/>
      <c r="AP116" s="315"/>
      <c r="AQ116" s="83" t="s">
        <v>76</v>
      </c>
      <c r="AR116" s="80"/>
      <c r="AS116" s="84">
        <v>0</v>
      </c>
      <c r="AT116" s="85">
        <f t="shared" si="1"/>
        <v>0</v>
      </c>
      <c r="AU116" s="86">
        <f>'SO 10 - Prekládka vedenia...'!P118</f>
        <v>0</v>
      </c>
      <c r="AV116" s="85">
        <f>'SO 10 - Prekládka vedenia...'!J33</f>
        <v>0</v>
      </c>
      <c r="AW116" s="85">
        <f>'SO 10 - Prekládka vedenia...'!J34</f>
        <v>0</v>
      </c>
      <c r="AX116" s="85">
        <f>'SO 10 - Prekládka vedenia...'!J35</f>
        <v>0</v>
      </c>
      <c r="AY116" s="85">
        <f>'SO 10 - Prekládka vedenia...'!J36</f>
        <v>0</v>
      </c>
      <c r="AZ116" s="85">
        <f>'SO 10 - Prekládka vedenia...'!F33</f>
        <v>0</v>
      </c>
      <c r="BA116" s="85">
        <f>'SO 10 - Prekládka vedenia...'!F34</f>
        <v>0</v>
      </c>
      <c r="BB116" s="85">
        <f>'SO 10 - Prekládka vedenia...'!F35</f>
        <v>0</v>
      </c>
      <c r="BC116" s="85">
        <f>'SO 10 - Prekládka vedenia...'!F36</f>
        <v>0</v>
      </c>
      <c r="BD116" s="87">
        <f>'SO 10 - Prekládka vedenia...'!F37</f>
        <v>0</v>
      </c>
      <c r="BT116" s="88" t="s">
        <v>77</v>
      </c>
      <c r="BV116" s="88" t="s">
        <v>71</v>
      </c>
      <c r="BW116" s="88" t="s">
        <v>133</v>
      </c>
      <c r="BX116" s="88" t="s">
        <v>4</v>
      </c>
      <c r="CL116" s="88" t="s">
        <v>1</v>
      </c>
      <c r="CM116" s="88" t="s">
        <v>69</v>
      </c>
    </row>
    <row r="117" spans="1:91" s="7" customFormat="1" ht="16.5" customHeight="1">
      <c r="A117" s="79" t="s">
        <v>73</v>
      </c>
      <c r="B117" s="80"/>
      <c r="C117" s="81"/>
      <c r="D117" s="312" t="s">
        <v>134</v>
      </c>
      <c r="E117" s="312"/>
      <c r="F117" s="312"/>
      <c r="G117" s="312"/>
      <c r="H117" s="312"/>
      <c r="I117" s="82"/>
      <c r="J117" s="312" t="s">
        <v>135</v>
      </c>
      <c r="K117" s="312"/>
      <c r="L117" s="312"/>
      <c r="M117" s="312"/>
      <c r="N117" s="312"/>
      <c r="O117" s="312"/>
      <c r="P117" s="312"/>
      <c r="Q117" s="312"/>
      <c r="R117" s="312"/>
      <c r="S117" s="312"/>
      <c r="T117" s="312"/>
      <c r="U117" s="312"/>
      <c r="V117" s="312"/>
      <c r="W117" s="312"/>
      <c r="X117" s="312"/>
      <c r="Y117" s="312"/>
      <c r="Z117" s="312"/>
      <c r="AA117" s="312"/>
      <c r="AB117" s="312"/>
      <c r="AC117" s="312"/>
      <c r="AD117" s="312"/>
      <c r="AE117" s="312"/>
      <c r="AF117" s="312"/>
      <c r="AG117" s="314">
        <f>'SO 11 - Vonkajšie schodisko'!J30</f>
        <v>0</v>
      </c>
      <c r="AH117" s="315"/>
      <c r="AI117" s="315"/>
      <c r="AJ117" s="315"/>
      <c r="AK117" s="315"/>
      <c r="AL117" s="315"/>
      <c r="AM117" s="315"/>
      <c r="AN117" s="314">
        <f t="shared" si="0"/>
        <v>0</v>
      </c>
      <c r="AO117" s="315"/>
      <c r="AP117" s="315"/>
      <c r="AQ117" s="83" t="s">
        <v>76</v>
      </c>
      <c r="AR117" s="80"/>
      <c r="AS117" s="84">
        <v>0</v>
      </c>
      <c r="AT117" s="85">
        <f t="shared" si="1"/>
        <v>0</v>
      </c>
      <c r="AU117" s="86">
        <f>'SO 11 - Vonkajšie schodisko'!P123</f>
        <v>0</v>
      </c>
      <c r="AV117" s="85">
        <f>'SO 11 - Vonkajšie schodisko'!J33</f>
        <v>0</v>
      </c>
      <c r="AW117" s="85">
        <f>'SO 11 - Vonkajšie schodisko'!J34</f>
        <v>0</v>
      </c>
      <c r="AX117" s="85">
        <f>'SO 11 - Vonkajšie schodisko'!J35</f>
        <v>0</v>
      </c>
      <c r="AY117" s="85">
        <f>'SO 11 - Vonkajšie schodisko'!J36</f>
        <v>0</v>
      </c>
      <c r="AZ117" s="85">
        <f>'SO 11 - Vonkajšie schodisko'!F33</f>
        <v>0</v>
      </c>
      <c r="BA117" s="85">
        <f>'SO 11 - Vonkajšie schodisko'!F34</f>
        <v>0</v>
      </c>
      <c r="BB117" s="85">
        <f>'SO 11 - Vonkajšie schodisko'!F35</f>
        <v>0</v>
      </c>
      <c r="BC117" s="85">
        <f>'SO 11 - Vonkajšie schodisko'!F36</f>
        <v>0</v>
      </c>
      <c r="BD117" s="87">
        <f>'SO 11 - Vonkajšie schodisko'!F37</f>
        <v>0</v>
      </c>
      <c r="BT117" s="88" t="s">
        <v>77</v>
      </c>
      <c r="BV117" s="88" t="s">
        <v>71</v>
      </c>
      <c r="BW117" s="88" t="s">
        <v>136</v>
      </c>
      <c r="BX117" s="88" t="s">
        <v>4</v>
      </c>
      <c r="CL117" s="88" t="s">
        <v>1</v>
      </c>
      <c r="CM117" s="88" t="s">
        <v>69</v>
      </c>
    </row>
    <row r="118" spans="1:91" s="7" customFormat="1" ht="16.5" customHeight="1">
      <c r="A118" s="79" t="s">
        <v>73</v>
      </c>
      <c r="B118" s="80"/>
      <c r="C118" s="81"/>
      <c r="D118" s="312" t="s">
        <v>137</v>
      </c>
      <c r="E118" s="312"/>
      <c r="F118" s="312"/>
      <c r="G118" s="312"/>
      <c r="H118" s="312"/>
      <c r="I118" s="82"/>
      <c r="J118" s="312" t="s">
        <v>138</v>
      </c>
      <c r="K118" s="312"/>
      <c r="L118" s="312"/>
      <c r="M118" s="312"/>
      <c r="N118" s="312"/>
      <c r="O118" s="312"/>
      <c r="P118" s="312"/>
      <c r="Q118" s="312"/>
      <c r="R118" s="312"/>
      <c r="S118" s="312"/>
      <c r="T118" s="312"/>
      <c r="U118" s="312"/>
      <c r="V118" s="312"/>
      <c r="W118" s="312"/>
      <c r="X118" s="312"/>
      <c r="Y118" s="312"/>
      <c r="Z118" s="312"/>
      <c r="AA118" s="312"/>
      <c r="AB118" s="312"/>
      <c r="AC118" s="312"/>
      <c r="AD118" s="312"/>
      <c r="AE118" s="312"/>
      <c r="AF118" s="312"/>
      <c r="AG118" s="314">
        <f>'X1 - Dodávky a montáže'!J30</f>
        <v>0</v>
      </c>
      <c r="AH118" s="315"/>
      <c r="AI118" s="315"/>
      <c r="AJ118" s="315"/>
      <c r="AK118" s="315"/>
      <c r="AL118" s="315"/>
      <c r="AM118" s="315"/>
      <c r="AN118" s="314">
        <f t="shared" si="0"/>
        <v>0</v>
      </c>
      <c r="AO118" s="315"/>
      <c r="AP118" s="315"/>
      <c r="AQ118" s="83" t="s">
        <v>76</v>
      </c>
      <c r="AR118" s="80"/>
      <c r="AS118" s="94">
        <v>0</v>
      </c>
      <c r="AT118" s="95">
        <f t="shared" si="1"/>
        <v>0</v>
      </c>
      <c r="AU118" s="96">
        <f>'X1 - Dodávky a montáže'!P119</f>
        <v>0</v>
      </c>
      <c r="AV118" s="95">
        <f>'X1 - Dodávky a montáže'!J33</f>
        <v>0</v>
      </c>
      <c r="AW118" s="95">
        <f>'X1 - Dodávky a montáže'!J34</f>
        <v>0</v>
      </c>
      <c r="AX118" s="95">
        <f>'X1 - Dodávky a montáže'!J35</f>
        <v>0</v>
      </c>
      <c r="AY118" s="95">
        <f>'X1 - Dodávky a montáže'!J36</f>
        <v>0</v>
      </c>
      <c r="AZ118" s="95">
        <f>'X1 - Dodávky a montáže'!F33</f>
        <v>0</v>
      </c>
      <c r="BA118" s="95">
        <f>'X1 - Dodávky a montáže'!F34</f>
        <v>0</v>
      </c>
      <c r="BB118" s="95">
        <f>'X1 - Dodávky a montáže'!F35</f>
        <v>0</v>
      </c>
      <c r="BC118" s="95">
        <f>'X1 - Dodávky a montáže'!F36</f>
        <v>0</v>
      </c>
      <c r="BD118" s="97">
        <f>'X1 - Dodávky a montáže'!F37</f>
        <v>0</v>
      </c>
      <c r="BT118" s="88" t="s">
        <v>77</v>
      </c>
      <c r="BV118" s="88" t="s">
        <v>71</v>
      </c>
      <c r="BW118" s="88" t="s">
        <v>139</v>
      </c>
      <c r="BX118" s="88" t="s">
        <v>4</v>
      </c>
      <c r="CL118" s="88" t="s">
        <v>1</v>
      </c>
      <c r="CM118" s="88" t="s">
        <v>69</v>
      </c>
    </row>
    <row r="119" spans="1:91" s="2" customFormat="1" ht="30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3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91" s="2" customFormat="1" ht="6.95" customHeight="1">
      <c r="A120" s="32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33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</sheetData>
  <mergeCells count="134">
    <mergeCell ref="D99:H99"/>
    <mergeCell ref="J99:AF99"/>
    <mergeCell ref="K100:AF100"/>
    <mergeCell ref="E100:I100"/>
    <mergeCell ref="E101:I101"/>
    <mergeCell ref="K101:AF101"/>
    <mergeCell ref="J102:AF102"/>
    <mergeCell ref="D102:H102"/>
    <mergeCell ref="L85:AO85"/>
    <mergeCell ref="I92:AF92"/>
    <mergeCell ref="C92:G92"/>
    <mergeCell ref="D95:H95"/>
    <mergeCell ref="J95:AF95"/>
    <mergeCell ref="J96:AF96"/>
    <mergeCell ref="D96:H96"/>
    <mergeCell ref="E97:I97"/>
    <mergeCell ref="K97:AF97"/>
    <mergeCell ref="D103:H103"/>
    <mergeCell ref="J103:AF103"/>
    <mergeCell ref="AM87:AN87"/>
    <mergeCell ref="AM89:AP89"/>
    <mergeCell ref="AS89:AT91"/>
    <mergeCell ref="AM90:AP90"/>
    <mergeCell ref="AG92:AM92"/>
    <mergeCell ref="AN92:AP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AN100:AP100"/>
    <mergeCell ref="AG100:AM100"/>
    <mergeCell ref="AG94:AM94"/>
    <mergeCell ref="AN94:AP94"/>
    <mergeCell ref="K98:AF98"/>
    <mergeCell ref="E98:I98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1:AM101"/>
    <mergeCell ref="AN101:AP101"/>
    <mergeCell ref="AN102:AP102"/>
    <mergeCell ref="AG102:AM102"/>
    <mergeCell ref="AN103:AP103"/>
    <mergeCell ref="AG103:AM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AN104:AP104"/>
    <mergeCell ref="AG104:AM104"/>
    <mergeCell ref="AG105:AM105"/>
    <mergeCell ref="AN105:AP105"/>
    <mergeCell ref="AG106:AM106"/>
    <mergeCell ref="AN106:AP106"/>
    <mergeCell ref="AG107:AM107"/>
    <mergeCell ref="AN107:AP107"/>
    <mergeCell ref="AG108:AM108"/>
    <mergeCell ref="AN108:AP108"/>
    <mergeCell ref="AG109:AM109"/>
    <mergeCell ref="AN109:AP109"/>
    <mergeCell ref="AN110:AP110"/>
    <mergeCell ref="AG110:AM110"/>
    <mergeCell ref="AN111:AP111"/>
    <mergeCell ref="AG111:AM111"/>
    <mergeCell ref="AN112:AP112"/>
    <mergeCell ref="AG112:AM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AN118:AP118"/>
    <mergeCell ref="AG118:AM118"/>
    <mergeCell ref="E104:I104"/>
    <mergeCell ref="K104:AF104"/>
    <mergeCell ref="E105:I105"/>
    <mergeCell ref="K105:AF105"/>
    <mergeCell ref="E106:I106"/>
    <mergeCell ref="K106:AF106"/>
    <mergeCell ref="E107:I107"/>
    <mergeCell ref="K107:AF107"/>
    <mergeCell ref="K108:AF108"/>
    <mergeCell ref="E108:I108"/>
    <mergeCell ref="K109:AF109"/>
    <mergeCell ref="E109:I109"/>
    <mergeCell ref="K110:AF110"/>
    <mergeCell ref="E110:I110"/>
    <mergeCell ref="K111:AF111"/>
    <mergeCell ref="E111:I111"/>
    <mergeCell ref="J112:AF112"/>
    <mergeCell ref="D112:H112"/>
    <mergeCell ref="J113:AF113"/>
    <mergeCell ref="D113:H113"/>
    <mergeCell ref="J114:AF114"/>
    <mergeCell ref="D114:H114"/>
    <mergeCell ref="D115:H115"/>
    <mergeCell ref="J115:AF115"/>
    <mergeCell ref="D116:H116"/>
    <mergeCell ref="J116:AF116"/>
    <mergeCell ref="D117:H117"/>
    <mergeCell ref="J117:AF117"/>
    <mergeCell ref="D118:H118"/>
    <mergeCell ref="J118:AF118"/>
  </mergeCells>
  <hyperlinks>
    <hyperlink ref="A95" location="'SO 01 - ASR '!C2" display="/" xr:uid="{00000000-0004-0000-0000-000000000000}"/>
    <hyperlink ref="A97" location="'01 - ASR'!C2" display="/" xr:uid="{00000000-0004-0000-0000-000001000000}"/>
    <hyperlink ref="A98" location="'02 - ASR - práce navyše'!C2" display="/" xr:uid="{00000000-0004-0000-0000-000002000000}"/>
    <hyperlink ref="A100" location="'01 - ELI'!C2" display="/" xr:uid="{00000000-0004-0000-0000-000003000000}"/>
    <hyperlink ref="A101" location="'02 - ELI - práce navyše'!C2" display="/" xr:uid="{00000000-0004-0000-0000-000004000000}"/>
    <hyperlink ref="A102" location="'SO 04, SO 05 - UK'!C2" display="/" xr:uid="{00000000-0004-0000-0000-000005000000}"/>
    <hyperlink ref="A104" location="'01 - ASR_01'!C2" display="/" xr:uid="{00000000-0004-0000-0000-000006000000}"/>
    <hyperlink ref="A105" location="'02 - VZT'!C2" display="/" xr:uid="{00000000-0004-0000-0000-000007000000}"/>
    <hyperlink ref="A106" location="'03 - ZTI'!C2" display="/" xr:uid="{00000000-0004-0000-0000-000008000000}"/>
    <hyperlink ref="A107" location="'04 - PBS'!C2" display="/" xr:uid="{00000000-0004-0000-0000-000009000000}"/>
    <hyperlink ref="A108" location="'05 - ASR - práce navyše'!C2" display="/" xr:uid="{00000000-0004-0000-0000-00000A000000}"/>
    <hyperlink ref="A109" location="'06 - ZTI - práce navyše'!C2" display="/" xr:uid="{00000000-0004-0000-0000-00000B000000}"/>
    <hyperlink ref="A110" location="'07 - VZT - práce navyše'!C2" display="/" xr:uid="{00000000-0004-0000-0000-00000C000000}"/>
    <hyperlink ref="A111" location="'08 - ASR - odpočet'!C2" display="/" xr:uid="{00000000-0004-0000-0000-00000D000000}"/>
    <hyperlink ref="A112" location="'SO 06 - ASR'!C2" display="/" xr:uid="{00000000-0004-0000-0000-00000E000000}"/>
    <hyperlink ref="A113" location="'SO 07 - ASR'!C2" display="/" xr:uid="{00000000-0004-0000-0000-00000F000000}"/>
    <hyperlink ref="A114" location="'SO 08 - Kanalizačná prípojka'!C2" display="/" xr:uid="{00000000-0004-0000-0000-000010000000}"/>
    <hyperlink ref="A115" location="'SO 09 - Prekládka vedenia NN'!C2" display="/" xr:uid="{00000000-0004-0000-0000-000011000000}"/>
    <hyperlink ref="A116" location="'SO 10 - Prekládka vedenia...'!C2" display="/" xr:uid="{00000000-0004-0000-0000-000012000000}"/>
    <hyperlink ref="A117" location="'SO 11 - Vonkajšie schodisko'!C2" display="/" xr:uid="{00000000-0004-0000-0000-000013000000}"/>
    <hyperlink ref="A118" location="'X1 - Dodávky a montáže'!C2" display="/" xr:uid="{00000000-0004-0000-00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268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106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1058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1442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ROUND(J135,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ROUND((SUM(BE135:BE267)),  2)</f>
        <v>0</v>
      </c>
      <c r="G35" s="32"/>
      <c r="H35" s="32"/>
      <c r="I35" s="105">
        <v>0.2</v>
      </c>
      <c r="J35" s="104">
        <f>ROUND(((SUM(BE135:BE267))*I35),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ROUND((SUM(BF135:BF267)),  2)</f>
        <v>0</v>
      </c>
      <c r="G36" s="32"/>
      <c r="H36" s="32"/>
      <c r="I36" s="105">
        <v>0.2</v>
      </c>
      <c r="J36" s="104">
        <f>ROUND(((SUM(BF135:BF267))*I36),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ROUND((SUM(BG135:BG267)),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ROUND((SUM(BH135:BH267)),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ROUND((SUM(BI135:BI267)),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1058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03 - ZTI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J135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185</v>
      </c>
      <c r="E99" s="119"/>
      <c r="F99" s="119"/>
      <c r="G99" s="119"/>
      <c r="H99" s="119"/>
      <c r="I99" s="119"/>
      <c r="J99" s="120">
        <f>J136</f>
        <v>0</v>
      </c>
      <c r="L99" s="117"/>
    </row>
    <row r="100" spans="1:47" s="10" customFormat="1" ht="19.899999999999999" customHeight="1">
      <c r="B100" s="121"/>
      <c r="D100" s="122" t="s">
        <v>186</v>
      </c>
      <c r="E100" s="123"/>
      <c r="F100" s="123"/>
      <c r="G100" s="123"/>
      <c r="H100" s="123"/>
      <c r="I100" s="123"/>
      <c r="J100" s="124">
        <f>J137</f>
        <v>0</v>
      </c>
      <c r="L100" s="121"/>
    </row>
    <row r="101" spans="1:47" s="10" customFormat="1" ht="19.899999999999999" customHeight="1">
      <c r="B101" s="121"/>
      <c r="D101" s="122" t="s">
        <v>1059</v>
      </c>
      <c r="E101" s="123"/>
      <c r="F101" s="123"/>
      <c r="G101" s="123"/>
      <c r="H101" s="123"/>
      <c r="I101" s="123"/>
      <c r="J101" s="124">
        <f>J144</f>
        <v>0</v>
      </c>
      <c r="L101" s="121"/>
    </row>
    <row r="102" spans="1:47" s="10" customFormat="1" ht="19.899999999999999" customHeight="1">
      <c r="B102" s="121"/>
      <c r="D102" s="122" t="s">
        <v>1060</v>
      </c>
      <c r="E102" s="123"/>
      <c r="F102" s="123"/>
      <c r="G102" s="123"/>
      <c r="H102" s="123"/>
      <c r="I102" s="123"/>
      <c r="J102" s="124">
        <f>J146</f>
        <v>0</v>
      </c>
      <c r="L102" s="121"/>
    </row>
    <row r="103" spans="1:47" s="10" customFormat="1" ht="19.899999999999999" customHeight="1">
      <c r="B103" s="121"/>
      <c r="D103" s="122" t="s">
        <v>190</v>
      </c>
      <c r="E103" s="123"/>
      <c r="F103" s="123"/>
      <c r="G103" s="123"/>
      <c r="H103" s="123"/>
      <c r="I103" s="123"/>
      <c r="J103" s="124">
        <f>J148</f>
        <v>0</v>
      </c>
      <c r="L103" s="121"/>
    </row>
    <row r="104" spans="1:47" s="10" customFormat="1" ht="19.899999999999999" customHeight="1">
      <c r="B104" s="121"/>
      <c r="D104" s="122" t="s">
        <v>191</v>
      </c>
      <c r="E104" s="123"/>
      <c r="F104" s="123"/>
      <c r="G104" s="123"/>
      <c r="H104" s="123"/>
      <c r="I104" s="123"/>
      <c r="J104" s="124">
        <f>J156</f>
        <v>0</v>
      </c>
      <c r="L104" s="121"/>
    </row>
    <row r="105" spans="1:47" s="9" customFormat="1" ht="24.95" customHeight="1">
      <c r="B105" s="117"/>
      <c r="D105" s="118" t="s">
        <v>148</v>
      </c>
      <c r="E105" s="119"/>
      <c r="F105" s="119"/>
      <c r="G105" s="119"/>
      <c r="H105" s="119"/>
      <c r="I105" s="119"/>
      <c r="J105" s="120">
        <f>J158</f>
        <v>0</v>
      </c>
      <c r="L105" s="117"/>
    </row>
    <row r="106" spans="1:47" s="10" customFormat="1" ht="19.899999999999999" customHeight="1">
      <c r="B106" s="121"/>
      <c r="D106" s="122" t="s">
        <v>149</v>
      </c>
      <c r="E106" s="123"/>
      <c r="F106" s="123"/>
      <c r="G106" s="123"/>
      <c r="H106" s="123"/>
      <c r="I106" s="123"/>
      <c r="J106" s="124">
        <f>J159</f>
        <v>0</v>
      </c>
      <c r="L106" s="121"/>
    </row>
    <row r="107" spans="1:47" s="10" customFormat="1" ht="19.899999999999999" customHeight="1">
      <c r="B107" s="121"/>
      <c r="D107" s="122" t="s">
        <v>1443</v>
      </c>
      <c r="E107" s="123"/>
      <c r="F107" s="123"/>
      <c r="G107" s="123"/>
      <c r="H107" s="123"/>
      <c r="I107" s="123"/>
      <c r="J107" s="124">
        <f>J170</f>
        <v>0</v>
      </c>
      <c r="L107" s="121"/>
    </row>
    <row r="108" spans="1:47" s="10" customFormat="1" ht="19.899999999999999" customHeight="1">
      <c r="B108" s="121"/>
      <c r="D108" s="122" t="s">
        <v>1444</v>
      </c>
      <c r="E108" s="123"/>
      <c r="F108" s="123"/>
      <c r="G108" s="123"/>
      <c r="H108" s="123"/>
      <c r="I108" s="123"/>
      <c r="J108" s="124">
        <f>J186</f>
        <v>0</v>
      </c>
      <c r="L108" s="121"/>
    </row>
    <row r="109" spans="1:47" s="10" customFormat="1" ht="19.899999999999999" customHeight="1">
      <c r="B109" s="121"/>
      <c r="D109" s="122" t="s">
        <v>1445</v>
      </c>
      <c r="E109" s="123"/>
      <c r="F109" s="123"/>
      <c r="G109" s="123"/>
      <c r="H109" s="123"/>
      <c r="I109" s="123"/>
      <c r="J109" s="124">
        <f>J217</f>
        <v>0</v>
      </c>
      <c r="L109" s="121"/>
    </row>
    <row r="110" spans="1:47" s="9" customFormat="1" ht="24.95" customHeight="1">
      <c r="B110" s="117"/>
      <c r="D110" s="118" t="s">
        <v>858</v>
      </c>
      <c r="E110" s="119"/>
      <c r="F110" s="119"/>
      <c r="G110" s="119"/>
      <c r="H110" s="119"/>
      <c r="I110" s="119"/>
      <c r="J110" s="120">
        <f>J258</f>
        <v>0</v>
      </c>
      <c r="L110" s="117"/>
    </row>
    <row r="111" spans="1:47" s="10" customFormat="1" ht="19.899999999999999" customHeight="1">
      <c r="B111" s="121"/>
      <c r="D111" s="122" t="s">
        <v>859</v>
      </c>
      <c r="E111" s="123"/>
      <c r="F111" s="123"/>
      <c r="G111" s="123"/>
      <c r="H111" s="123"/>
      <c r="I111" s="123"/>
      <c r="J111" s="124">
        <f>J259</f>
        <v>0</v>
      </c>
      <c r="L111" s="121"/>
    </row>
    <row r="112" spans="1:47" s="10" customFormat="1" ht="19.899999999999999" customHeight="1">
      <c r="B112" s="121"/>
      <c r="D112" s="122" t="s">
        <v>860</v>
      </c>
      <c r="E112" s="123"/>
      <c r="F112" s="123"/>
      <c r="G112" s="123"/>
      <c r="H112" s="123"/>
      <c r="I112" s="123"/>
      <c r="J112" s="124">
        <f>J263</f>
        <v>0</v>
      </c>
      <c r="L112" s="121"/>
    </row>
    <row r="113" spans="1:31" s="10" customFormat="1" ht="19.899999999999999" customHeight="1">
      <c r="B113" s="121"/>
      <c r="D113" s="122" t="s">
        <v>1446</v>
      </c>
      <c r="E113" s="123"/>
      <c r="F113" s="123"/>
      <c r="G113" s="123"/>
      <c r="H113" s="123"/>
      <c r="I113" s="123"/>
      <c r="J113" s="124">
        <f>J266</f>
        <v>0</v>
      </c>
      <c r="L113" s="121"/>
    </row>
    <row r="114" spans="1:31" s="2" customFormat="1" ht="21.7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9" spans="1:31" s="2" customFormat="1" ht="6.95" customHeight="1">
      <c r="A119" s="32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24.95" customHeight="1">
      <c r="A120" s="32"/>
      <c r="B120" s="33"/>
      <c r="C120" s="21" t="s">
        <v>150</v>
      </c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14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356" t="str">
        <f>E7</f>
        <v>Rekonštrukcia predškolského zariadenia MŠ Hrebendova,Lunik IX Košice</v>
      </c>
      <c r="F123" s="357"/>
      <c r="G123" s="357"/>
      <c r="H123" s="357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1" customFormat="1" ht="12" customHeight="1">
      <c r="B124" s="20"/>
      <c r="C124" s="27" t="s">
        <v>141</v>
      </c>
      <c r="L124" s="20"/>
    </row>
    <row r="125" spans="1:31" s="2" customFormat="1" ht="16.5" customHeight="1">
      <c r="A125" s="32"/>
      <c r="B125" s="33"/>
      <c r="C125" s="32"/>
      <c r="D125" s="32"/>
      <c r="E125" s="356" t="s">
        <v>1058</v>
      </c>
      <c r="F125" s="355"/>
      <c r="G125" s="355"/>
      <c r="H125" s="355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183</v>
      </c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6.5" customHeight="1">
      <c r="A127" s="32"/>
      <c r="B127" s="33"/>
      <c r="C127" s="32"/>
      <c r="D127" s="32"/>
      <c r="E127" s="352" t="str">
        <f>E11</f>
        <v>03 - ZTI</v>
      </c>
      <c r="F127" s="355"/>
      <c r="G127" s="355"/>
      <c r="H127" s="355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6.9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2" customHeight="1">
      <c r="A129" s="32"/>
      <c r="B129" s="33"/>
      <c r="C129" s="27" t="s">
        <v>18</v>
      </c>
      <c r="D129" s="32"/>
      <c r="E129" s="32"/>
      <c r="F129" s="25" t="str">
        <f>F14</f>
        <v xml:space="preserve"> </v>
      </c>
      <c r="G129" s="32"/>
      <c r="H129" s="32"/>
      <c r="I129" s="27" t="s">
        <v>20</v>
      </c>
      <c r="J129" s="55" t="str">
        <f>IF(J14="","",J14)</f>
        <v/>
      </c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5.2" customHeight="1">
      <c r="A131" s="32"/>
      <c r="B131" s="33"/>
      <c r="C131" s="27" t="s">
        <v>21</v>
      </c>
      <c r="D131" s="32"/>
      <c r="E131" s="32"/>
      <c r="F131" s="25" t="str">
        <f>E17</f>
        <v xml:space="preserve"> </v>
      </c>
      <c r="G131" s="32"/>
      <c r="H131" s="32"/>
      <c r="I131" s="27" t="s">
        <v>25</v>
      </c>
      <c r="J131" s="30" t="str">
        <f>E23</f>
        <v xml:space="preserve"> </v>
      </c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5.2" customHeight="1">
      <c r="A132" s="32"/>
      <c r="B132" s="33"/>
      <c r="C132" s="27" t="s">
        <v>24</v>
      </c>
      <c r="D132" s="32"/>
      <c r="E132" s="32"/>
      <c r="F132" s="25" t="str">
        <f>IF(E20="","",E20)</f>
        <v/>
      </c>
      <c r="G132" s="32"/>
      <c r="H132" s="32"/>
      <c r="I132" s="27" t="s">
        <v>27</v>
      </c>
      <c r="J132" s="30" t="str">
        <f>E26</f>
        <v xml:space="preserve"> </v>
      </c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0.35" customHeight="1">
      <c r="A133" s="32"/>
      <c r="B133" s="33"/>
      <c r="C133" s="32"/>
      <c r="D133" s="32"/>
      <c r="E133" s="32"/>
      <c r="F133" s="32"/>
      <c r="G133" s="32"/>
      <c r="H133" s="32"/>
      <c r="I133" s="32"/>
      <c r="J133" s="32"/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11" customFormat="1" ht="29.25" customHeight="1">
      <c r="A134" s="125"/>
      <c r="B134" s="126"/>
      <c r="C134" s="127" t="s">
        <v>151</v>
      </c>
      <c r="D134" s="128" t="s">
        <v>54</v>
      </c>
      <c r="E134" s="128" t="s">
        <v>50</v>
      </c>
      <c r="F134" s="128" t="s">
        <v>51</v>
      </c>
      <c r="G134" s="128" t="s">
        <v>152</v>
      </c>
      <c r="H134" s="128" t="s">
        <v>153</v>
      </c>
      <c r="I134" s="128" t="s">
        <v>154</v>
      </c>
      <c r="J134" s="129" t="s">
        <v>145</v>
      </c>
      <c r="K134" s="130" t="s">
        <v>155</v>
      </c>
      <c r="L134" s="131"/>
      <c r="M134" s="62" t="s">
        <v>1</v>
      </c>
      <c r="N134" s="63" t="s">
        <v>33</v>
      </c>
      <c r="O134" s="63" t="s">
        <v>156</v>
      </c>
      <c r="P134" s="63" t="s">
        <v>157</v>
      </c>
      <c r="Q134" s="63" t="s">
        <v>158</v>
      </c>
      <c r="R134" s="63" t="s">
        <v>159</v>
      </c>
      <c r="S134" s="63" t="s">
        <v>160</v>
      </c>
      <c r="T134" s="64" t="s">
        <v>161</v>
      </c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</row>
    <row r="135" spans="1:65" s="2" customFormat="1" ht="22.9" customHeight="1">
      <c r="A135" s="32"/>
      <c r="B135" s="33"/>
      <c r="C135" s="69" t="s">
        <v>146</v>
      </c>
      <c r="D135" s="32"/>
      <c r="E135" s="32"/>
      <c r="F135" s="32"/>
      <c r="G135" s="32"/>
      <c r="H135" s="32"/>
      <c r="I135" s="32"/>
      <c r="J135" s="132">
        <f>BK135</f>
        <v>0</v>
      </c>
      <c r="K135" s="32"/>
      <c r="L135" s="33"/>
      <c r="M135" s="65"/>
      <c r="N135" s="56"/>
      <c r="O135" s="66"/>
      <c r="P135" s="133">
        <f>P136+P158+P258</f>
        <v>0</v>
      </c>
      <c r="Q135" s="66"/>
      <c r="R135" s="133">
        <f>R136+R158+R258</f>
        <v>1.3947919999999999E-2</v>
      </c>
      <c r="S135" s="66"/>
      <c r="T135" s="134">
        <f>T136+T158+T258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7" t="s">
        <v>68</v>
      </c>
      <c r="AU135" s="17" t="s">
        <v>147</v>
      </c>
      <c r="BK135" s="135">
        <f>BK136+BK158+BK258</f>
        <v>0</v>
      </c>
    </row>
    <row r="136" spans="1:65" s="12" customFormat="1" ht="25.9" customHeight="1">
      <c r="B136" s="136"/>
      <c r="D136" s="137" t="s">
        <v>68</v>
      </c>
      <c r="E136" s="138" t="s">
        <v>200</v>
      </c>
      <c r="F136" s="138" t="s">
        <v>201</v>
      </c>
      <c r="I136" s="139"/>
      <c r="J136" s="140">
        <f>BK136</f>
        <v>0</v>
      </c>
      <c r="L136" s="136"/>
      <c r="M136" s="141"/>
      <c r="N136" s="142"/>
      <c r="O136" s="142"/>
      <c r="P136" s="143">
        <f>P137+P144+P146+P148+P156</f>
        <v>0</v>
      </c>
      <c r="Q136" s="142"/>
      <c r="R136" s="143">
        <f>R137+R144+R146+R148+R156</f>
        <v>0</v>
      </c>
      <c r="S136" s="142"/>
      <c r="T136" s="144">
        <f>T137+T144+T146+T148+T156</f>
        <v>0</v>
      </c>
      <c r="AR136" s="137" t="s">
        <v>77</v>
      </c>
      <c r="AT136" s="145" t="s">
        <v>68</v>
      </c>
      <c r="AU136" s="145" t="s">
        <v>69</v>
      </c>
      <c r="AY136" s="137" t="s">
        <v>164</v>
      </c>
      <c r="BK136" s="146">
        <f>BK137+BK144+BK146+BK148+BK156</f>
        <v>0</v>
      </c>
    </row>
    <row r="137" spans="1:65" s="12" customFormat="1" ht="22.9" customHeight="1">
      <c r="B137" s="136"/>
      <c r="D137" s="137" t="s">
        <v>68</v>
      </c>
      <c r="E137" s="147" t="s">
        <v>77</v>
      </c>
      <c r="F137" s="147" t="s">
        <v>202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SUM(P138:P143)</f>
        <v>0</v>
      </c>
      <c r="Q137" s="142"/>
      <c r="R137" s="143">
        <f>SUM(R138:R143)</f>
        <v>0</v>
      </c>
      <c r="S137" s="142"/>
      <c r="T137" s="144">
        <f>SUM(T138:T143)</f>
        <v>0</v>
      </c>
      <c r="AR137" s="137" t="s">
        <v>77</v>
      </c>
      <c r="AT137" s="145" t="s">
        <v>68</v>
      </c>
      <c r="AU137" s="145" t="s">
        <v>77</v>
      </c>
      <c r="AY137" s="137" t="s">
        <v>164</v>
      </c>
      <c r="BK137" s="146">
        <f>SUM(BK138:BK143)</f>
        <v>0</v>
      </c>
    </row>
    <row r="138" spans="1:65" s="2" customFormat="1" ht="24.2" customHeight="1">
      <c r="A138" s="32"/>
      <c r="B138" s="149"/>
      <c r="C138" s="150" t="s">
        <v>77</v>
      </c>
      <c r="D138" s="150" t="s">
        <v>167</v>
      </c>
      <c r="E138" s="151" t="s">
        <v>1447</v>
      </c>
      <c r="F138" s="152" t="s">
        <v>1448</v>
      </c>
      <c r="G138" s="153" t="s">
        <v>205</v>
      </c>
      <c r="H138" s="154">
        <v>0</v>
      </c>
      <c r="I138" s="155"/>
      <c r="J138" s="156">
        <f t="shared" ref="J138:J143" si="0">ROUND(I138*H138,2)</f>
        <v>0</v>
      </c>
      <c r="K138" s="157"/>
      <c r="L138" s="33"/>
      <c r="M138" s="158" t="s">
        <v>1</v>
      </c>
      <c r="N138" s="159" t="s">
        <v>35</v>
      </c>
      <c r="O138" s="58"/>
      <c r="P138" s="160">
        <f t="shared" ref="P138:P143" si="1">O138*H138</f>
        <v>0</v>
      </c>
      <c r="Q138" s="160">
        <v>0</v>
      </c>
      <c r="R138" s="160">
        <f t="shared" ref="R138:R143" si="2">Q138*H138</f>
        <v>0</v>
      </c>
      <c r="S138" s="160">
        <v>0</v>
      </c>
      <c r="T138" s="161">
        <f t="shared" ref="T138:T143" si="3"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176</v>
      </c>
      <c r="AT138" s="162" t="s">
        <v>167</v>
      </c>
      <c r="AU138" s="162" t="s">
        <v>84</v>
      </c>
      <c r="AY138" s="17" t="s">
        <v>164</v>
      </c>
      <c r="BE138" s="163">
        <f t="shared" ref="BE138:BE143" si="4">IF(N138="základná",J138,0)</f>
        <v>0</v>
      </c>
      <c r="BF138" s="163">
        <f t="shared" ref="BF138:BF143" si="5">IF(N138="znížená",J138,0)</f>
        <v>0</v>
      </c>
      <c r="BG138" s="163">
        <f t="shared" ref="BG138:BG143" si="6">IF(N138="zákl. prenesená",J138,0)</f>
        <v>0</v>
      </c>
      <c r="BH138" s="163">
        <f t="shared" ref="BH138:BH143" si="7">IF(N138="zníž. prenesená",J138,0)</f>
        <v>0</v>
      </c>
      <c r="BI138" s="163">
        <f t="shared" ref="BI138:BI143" si="8">IF(N138="nulová",J138,0)</f>
        <v>0</v>
      </c>
      <c r="BJ138" s="17" t="s">
        <v>84</v>
      </c>
      <c r="BK138" s="163">
        <f t="shared" ref="BK138:BK143" si="9">ROUND(I138*H138,2)</f>
        <v>0</v>
      </c>
      <c r="BL138" s="17" t="s">
        <v>176</v>
      </c>
      <c r="BM138" s="162" t="s">
        <v>84</v>
      </c>
    </row>
    <row r="139" spans="1:65" s="2" customFormat="1" ht="14.45" customHeight="1">
      <c r="A139" s="32"/>
      <c r="B139" s="149"/>
      <c r="C139" s="150" t="s">
        <v>84</v>
      </c>
      <c r="D139" s="150" t="s">
        <v>167</v>
      </c>
      <c r="E139" s="151" t="s">
        <v>224</v>
      </c>
      <c r="F139" s="152" t="s">
        <v>225</v>
      </c>
      <c r="G139" s="153" t="s">
        <v>205</v>
      </c>
      <c r="H139" s="154">
        <v>0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35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176</v>
      </c>
      <c r="AT139" s="162" t="s">
        <v>167</v>
      </c>
      <c r="AU139" s="162" t="s">
        <v>84</v>
      </c>
      <c r="AY139" s="17" t="s">
        <v>164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176</v>
      </c>
      <c r="BM139" s="162" t="s">
        <v>176</v>
      </c>
    </row>
    <row r="140" spans="1:65" s="2" customFormat="1" ht="14.45" customHeight="1">
      <c r="A140" s="32"/>
      <c r="B140" s="149"/>
      <c r="C140" s="150" t="s">
        <v>177</v>
      </c>
      <c r="D140" s="150" t="s">
        <v>167</v>
      </c>
      <c r="E140" s="151" t="s">
        <v>228</v>
      </c>
      <c r="F140" s="152" t="s">
        <v>1449</v>
      </c>
      <c r="G140" s="153" t="s">
        <v>230</v>
      </c>
      <c r="H140" s="154">
        <v>0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35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176</v>
      </c>
      <c r="AT140" s="162" t="s">
        <v>167</v>
      </c>
      <c r="AU140" s="162" t="s">
        <v>84</v>
      </c>
      <c r="AY140" s="17" t="s">
        <v>164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176</v>
      </c>
      <c r="BM140" s="162" t="s">
        <v>181</v>
      </c>
    </row>
    <row r="141" spans="1:65" s="2" customFormat="1" ht="24.2" customHeight="1">
      <c r="A141" s="32"/>
      <c r="B141" s="149"/>
      <c r="C141" s="150" t="s">
        <v>176</v>
      </c>
      <c r="D141" s="150" t="s">
        <v>167</v>
      </c>
      <c r="E141" s="151" t="s">
        <v>1083</v>
      </c>
      <c r="F141" s="152" t="s">
        <v>1084</v>
      </c>
      <c r="G141" s="153" t="s">
        <v>205</v>
      </c>
      <c r="H141" s="154">
        <v>0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35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176</v>
      </c>
      <c r="AT141" s="162" t="s">
        <v>167</v>
      </c>
      <c r="AU141" s="162" t="s">
        <v>84</v>
      </c>
      <c r="AY141" s="17" t="s">
        <v>164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176</v>
      </c>
      <c r="BM141" s="162" t="s">
        <v>227</v>
      </c>
    </row>
    <row r="142" spans="1:65" s="2" customFormat="1" ht="24.2" customHeight="1">
      <c r="A142" s="32"/>
      <c r="B142" s="149"/>
      <c r="C142" s="150" t="s">
        <v>216</v>
      </c>
      <c r="D142" s="150" t="s">
        <v>167</v>
      </c>
      <c r="E142" s="151" t="s">
        <v>1450</v>
      </c>
      <c r="F142" s="152" t="s">
        <v>1451</v>
      </c>
      <c r="G142" s="153" t="s">
        <v>205</v>
      </c>
      <c r="H142" s="154">
        <v>0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35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176</v>
      </c>
      <c r="AT142" s="162" t="s">
        <v>167</v>
      </c>
      <c r="AU142" s="162" t="s">
        <v>84</v>
      </c>
      <c r="AY142" s="17" t="s">
        <v>164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176</v>
      </c>
      <c r="BM142" s="162" t="s">
        <v>238</v>
      </c>
    </row>
    <row r="143" spans="1:65" s="2" customFormat="1" ht="14.45" customHeight="1">
      <c r="A143" s="32"/>
      <c r="B143" s="149"/>
      <c r="C143" s="164" t="s">
        <v>181</v>
      </c>
      <c r="D143" s="164" t="s">
        <v>172</v>
      </c>
      <c r="E143" s="165" t="s">
        <v>1452</v>
      </c>
      <c r="F143" s="166" t="s">
        <v>1453</v>
      </c>
      <c r="G143" s="167" t="s">
        <v>230</v>
      </c>
      <c r="H143" s="168">
        <v>0</v>
      </c>
      <c r="I143" s="169"/>
      <c r="J143" s="170">
        <f t="shared" si="0"/>
        <v>0</v>
      </c>
      <c r="K143" s="171"/>
      <c r="L143" s="172"/>
      <c r="M143" s="173" t="s">
        <v>1</v>
      </c>
      <c r="N143" s="174" t="s">
        <v>35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227</v>
      </c>
      <c r="AT143" s="162" t="s">
        <v>172</v>
      </c>
      <c r="AU143" s="162" t="s">
        <v>84</v>
      </c>
      <c r="AY143" s="17" t="s">
        <v>164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176</v>
      </c>
      <c r="BM143" s="162" t="s">
        <v>247</v>
      </c>
    </row>
    <row r="144" spans="1:65" s="12" customFormat="1" ht="22.9" customHeight="1">
      <c r="B144" s="136"/>
      <c r="D144" s="137" t="s">
        <v>68</v>
      </c>
      <c r="E144" s="147" t="s">
        <v>84</v>
      </c>
      <c r="F144" s="147" t="s">
        <v>1085</v>
      </c>
      <c r="I144" s="139"/>
      <c r="J144" s="148">
        <f>BK144</f>
        <v>0</v>
      </c>
      <c r="L144" s="136"/>
      <c r="M144" s="141"/>
      <c r="N144" s="142"/>
      <c r="O144" s="142"/>
      <c r="P144" s="143">
        <f>P145</f>
        <v>0</v>
      </c>
      <c r="Q144" s="142"/>
      <c r="R144" s="143">
        <f>R145</f>
        <v>0</v>
      </c>
      <c r="S144" s="142"/>
      <c r="T144" s="144">
        <f>T145</f>
        <v>0</v>
      </c>
      <c r="AR144" s="137" t="s">
        <v>77</v>
      </c>
      <c r="AT144" s="145" t="s">
        <v>68</v>
      </c>
      <c r="AU144" s="145" t="s">
        <v>77</v>
      </c>
      <c r="AY144" s="137" t="s">
        <v>164</v>
      </c>
      <c r="BK144" s="146">
        <f>BK145</f>
        <v>0</v>
      </c>
    </row>
    <row r="145" spans="1:65" s="2" customFormat="1" ht="24.2" customHeight="1">
      <c r="A145" s="32"/>
      <c r="B145" s="149"/>
      <c r="C145" s="150" t="s">
        <v>223</v>
      </c>
      <c r="D145" s="150" t="s">
        <v>167</v>
      </c>
      <c r="E145" s="151" t="s">
        <v>1454</v>
      </c>
      <c r="F145" s="152" t="s">
        <v>1455</v>
      </c>
      <c r="G145" s="153" t="s">
        <v>293</v>
      </c>
      <c r="H145" s="154">
        <v>0</v>
      </c>
      <c r="I145" s="155"/>
      <c r="J145" s="156">
        <f>ROUND(I145*H145,2)</f>
        <v>0</v>
      </c>
      <c r="K145" s="157"/>
      <c r="L145" s="33"/>
      <c r="M145" s="158" t="s">
        <v>1</v>
      </c>
      <c r="N145" s="159" t="s">
        <v>35</v>
      </c>
      <c r="O145" s="58"/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176</v>
      </c>
      <c r="AT145" s="162" t="s">
        <v>167</v>
      </c>
      <c r="AU145" s="162" t="s">
        <v>84</v>
      </c>
      <c r="AY145" s="17" t="s">
        <v>164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7" t="s">
        <v>84</v>
      </c>
      <c r="BK145" s="163">
        <f>ROUND(I145*H145,2)</f>
        <v>0</v>
      </c>
      <c r="BL145" s="17" t="s">
        <v>176</v>
      </c>
      <c r="BM145" s="162" t="s">
        <v>255</v>
      </c>
    </row>
    <row r="146" spans="1:65" s="12" customFormat="1" ht="22.9" customHeight="1">
      <c r="B146" s="136"/>
      <c r="D146" s="137" t="s">
        <v>68</v>
      </c>
      <c r="E146" s="147" t="s">
        <v>176</v>
      </c>
      <c r="F146" s="147" t="s">
        <v>1120</v>
      </c>
      <c r="I146" s="139"/>
      <c r="J146" s="148">
        <f>BK146</f>
        <v>0</v>
      </c>
      <c r="L146" s="136"/>
      <c r="M146" s="141"/>
      <c r="N146" s="142"/>
      <c r="O146" s="142"/>
      <c r="P146" s="143">
        <f>P147</f>
        <v>0</v>
      </c>
      <c r="Q146" s="142"/>
      <c r="R146" s="143">
        <f>R147</f>
        <v>0</v>
      </c>
      <c r="S146" s="142"/>
      <c r="T146" s="144">
        <f>T147</f>
        <v>0</v>
      </c>
      <c r="AR146" s="137" t="s">
        <v>77</v>
      </c>
      <c r="AT146" s="145" t="s">
        <v>68</v>
      </c>
      <c r="AU146" s="145" t="s">
        <v>77</v>
      </c>
      <c r="AY146" s="137" t="s">
        <v>164</v>
      </c>
      <c r="BK146" s="146">
        <f>BK147</f>
        <v>0</v>
      </c>
    </row>
    <row r="147" spans="1:65" s="2" customFormat="1" ht="37.9" customHeight="1">
      <c r="A147" s="32"/>
      <c r="B147" s="149"/>
      <c r="C147" s="150" t="s">
        <v>227</v>
      </c>
      <c r="D147" s="150" t="s">
        <v>167</v>
      </c>
      <c r="E147" s="151" t="s">
        <v>1456</v>
      </c>
      <c r="F147" s="152" t="s">
        <v>1457</v>
      </c>
      <c r="G147" s="153" t="s">
        <v>205</v>
      </c>
      <c r="H147" s="154">
        <v>0</v>
      </c>
      <c r="I147" s="155"/>
      <c r="J147" s="156">
        <f>ROUND(I147*H147,2)</f>
        <v>0</v>
      </c>
      <c r="K147" s="157"/>
      <c r="L147" s="33"/>
      <c r="M147" s="158" t="s">
        <v>1</v>
      </c>
      <c r="N147" s="159" t="s">
        <v>35</v>
      </c>
      <c r="O147" s="58"/>
      <c r="P147" s="160">
        <f>O147*H147</f>
        <v>0</v>
      </c>
      <c r="Q147" s="160">
        <v>1.8907700000000001</v>
      </c>
      <c r="R147" s="160">
        <f>Q147*H147</f>
        <v>0</v>
      </c>
      <c r="S147" s="160">
        <v>0</v>
      </c>
      <c r="T147" s="161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176</v>
      </c>
      <c r="AT147" s="162" t="s">
        <v>167</v>
      </c>
      <c r="AU147" s="162" t="s">
        <v>84</v>
      </c>
      <c r="AY147" s="17" t="s">
        <v>164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7" t="s">
        <v>84</v>
      </c>
      <c r="BK147" s="163">
        <f>ROUND(I147*H147,2)</f>
        <v>0</v>
      </c>
      <c r="BL147" s="17" t="s">
        <v>176</v>
      </c>
      <c r="BM147" s="162" t="s">
        <v>171</v>
      </c>
    </row>
    <row r="148" spans="1:65" s="12" customFormat="1" ht="22.9" customHeight="1">
      <c r="B148" s="136"/>
      <c r="D148" s="137" t="s">
        <v>68</v>
      </c>
      <c r="E148" s="147" t="s">
        <v>233</v>
      </c>
      <c r="F148" s="147" t="s">
        <v>285</v>
      </c>
      <c r="I148" s="139"/>
      <c r="J148" s="148">
        <f>BK148</f>
        <v>0</v>
      </c>
      <c r="L148" s="136"/>
      <c r="M148" s="141"/>
      <c r="N148" s="142"/>
      <c r="O148" s="142"/>
      <c r="P148" s="143">
        <f>SUM(P149:P155)</f>
        <v>0</v>
      </c>
      <c r="Q148" s="142"/>
      <c r="R148" s="143">
        <f>SUM(R149:R155)</f>
        <v>0</v>
      </c>
      <c r="S148" s="142"/>
      <c r="T148" s="144">
        <f>SUM(T149:T155)</f>
        <v>0</v>
      </c>
      <c r="AR148" s="137" t="s">
        <v>77</v>
      </c>
      <c r="AT148" s="145" t="s">
        <v>68</v>
      </c>
      <c r="AU148" s="145" t="s">
        <v>77</v>
      </c>
      <c r="AY148" s="137" t="s">
        <v>164</v>
      </c>
      <c r="BK148" s="146">
        <f>SUM(BK149:BK155)</f>
        <v>0</v>
      </c>
    </row>
    <row r="149" spans="1:65" s="2" customFormat="1" ht="37.9" customHeight="1">
      <c r="A149" s="32"/>
      <c r="B149" s="149"/>
      <c r="C149" s="150" t="s">
        <v>233</v>
      </c>
      <c r="D149" s="150" t="s">
        <v>167</v>
      </c>
      <c r="E149" s="151" t="s">
        <v>1458</v>
      </c>
      <c r="F149" s="152" t="s">
        <v>1459</v>
      </c>
      <c r="G149" s="153" t="s">
        <v>280</v>
      </c>
      <c r="H149" s="154">
        <v>0</v>
      </c>
      <c r="I149" s="155"/>
      <c r="J149" s="156">
        <f t="shared" ref="J149:J155" si="10">ROUND(I149*H149,2)</f>
        <v>0</v>
      </c>
      <c r="K149" s="157"/>
      <c r="L149" s="33"/>
      <c r="M149" s="158" t="s">
        <v>1</v>
      </c>
      <c r="N149" s="159" t="s">
        <v>35</v>
      </c>
      <c r="O149" s="58"/>
      <c r="P149" s="160">
        <f t="shared" ref="P149:P155" si="11">O149*H149</f>
        <v>0</v>
      </c>
      <c r="Q149" s="160">
        <v>0</v>
      </c>
      <c r="R149" s="160">
        <f t="shared" ref="R149:R155" si="12">Q149*H149</f>
        <v>0</v>
      </c>
      <c r="S149" s="160">
        <v>8.9999999999999993E-3</v>
      </c>
      <c r="T149" s="161">
        <f t="shared" ref="T149:T155" si="13"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176</v>
      </c>
      <c r="AT149" s="162" t="s">
        <v>167</v>
      </c>
      <c r="AU149" s="162" t="s">
        <v>84</v>
      </c>
      <c r="AY149" s="17" t="s">
        <v>164</v>
      </c>
      <c r="BE149" s="163">
        <f t="shared" ref="BE149:BE155" si="14">IF(N149="základná",J149,0)</f>
        <v>0</v>
      </c>
      <c r="BF149" s="163">
        <f t="shared" ref="BF149:BF155" si="15">IF(N149="znížená",J149,0)</f>
        <v>0</v>
      </c>
      <c r="BG149" s="163">
        <f t="shared" ref="BG149:BG155" si="16">IF(N149="zákl. prenesená",J149,0)</f>
        <v>0</v>
      </c>
      <c r="BH149" s="163">
        <f t="shared" ref="BH149:BH155" si="17">IF(N149="zníž. prenesená",J149,0)</f>
        <v>0</v>
      </c>
      <c r="BI149" s="163">
        <f t="shared" ref="BI149:BI155" si="18">IF(N149="nulová",J149,0)</f>
        <v>0</v>
      </c>
      <c r="BJ149" s="17" t="s">
        <v>84</v>
      </c>
      <c r="BK149" s="163">
        <f t="shared" ref="BK149:BK155" si="19">ROUND(I149*H149,2)</f>
        <v>0</v>
      </c>
      <c r="BL149" s="17" t="s">
        <v>176</v>
      </c>
      <c r="BM149" s="162" t="s">
        <v>273</v>
      </c>
    </row>
    <row r="150" spans="1:65" s="2" customFormat="1" ht="37.9" customHeight="1">
      <c r="A150" s="32"/>
      <c r="B150" s="149"/>
      <c r="C150" s="150" t="s">
        <v>238</v>
      </c>
      <c r="D150" s="150" t="s">
        <v>167</v>
      </c>
      <c r="E150" s="151" t="s">
        <v>1460</v>
      </c>
      <c r="F150" s="152" t="s">
        <v>1461</v>
      </c>
      <c r="G150" s="153" t="s">
        <v>280</v>
      </c>
      <c r="H150" s="154">
        <v>0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35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1.9E-2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176</v>
      </c>
      <c r="AT150" s="162" t="s">
        <v>167</v>
      </c>
      <c r="AU150" s="162" t="s">
        <v>84</v>
      </c>
      <c r="AY150" s="17" t="s">
        <v>164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176</v>
      </c>
      <c r="BM150" s="162" t="s">
        <v>7</v>
      </c>
    </row>
    <row r="151" spans="1:65" s="2" customFormat="1" ht="37.9" customHeight="1">
      <c r="A151" s="32"/>
      <c r="B151" s="149"/>
      <c r="C151" s="150" t="s">
        <v>242</v>
      </c>
      <c r="D151" s="150" t="s">
        <v>167</v>
      </c>
      <c r="E151" s="151" t="s">
        <v>1462</v>
      </c>
      <c r="F151" s="152" t="s">
        <v>1463</v>
      </c>
      <c r="G151" s="153" t="s">
        <v>280</v>
      </c>
      <c r="H151" s="154">
        <v>0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35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1.7999999999999999E-2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176</v>
      </c>
      <c r="AT151" s="162" t="s">
        <v>167</v>
      </c>
      <c r="AU151" s="162" t="s">
        <v>84</v>
      </c>
      <c r="AY151" s="17" t="s">
        <v>164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176</v>
      </c>
      <c r="BM151" s="162" t="s">
        <v>290</v>
      </c>
    </row>
    <row r="152" spans="1:65" s="2" customFormat="1" ht="37.9" customHeight="1">
      <c r="A152" s="32"/>
      <c r="B152" s="149"/>
      <c r="C152" s="150" t="s">
        <v>247</v>
      </c>
      <c r="D152" s="150" t="s">
        <v>167</v>
      </c>
      <c r="E152" s="151" t="s">
        <v>867</v>
      </c>
      <c r="F152" s="152" t="s">
        <v>868</v>
      </c>
      <c r="G152" s="153" t="s">
        <v>280</v>
      </c>
      <c r="H152" s="154">
        <v>0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35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0.04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176</v>
      </c>
      <c r="AT152" s="162" t="s">
        <v>167</v>
      </c>
      <c r="AU152" s="162" t="s">
        <v>84</v>
      </c>
      <c r="AY152" s="17" t="s">
        <v>164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176</v>
      </c>
      <c r="BM152" s="162" t="s">
        <v>299</v>
      </c>
    </row>
    <row r="153" spans="1:65" s="2" customFormat="1" ht="14.45" customHeight="1">
      <c r="A153" s="32"/>
      <c r="B153" s="149"/>
      <c r="C153" s="150" t="s">
        <v>251</v>
      </c>
      <c r="D153" s="150" t="s">
        <v>167</v>
      </c>
      <c r="E153" s="151" t="s">
        <v>313</v>
      </c>
      <c r="F153" s="152" t="s">
        <v>314</v>
      </c>
      <c r="G153" s="153" t="s">
        <v>230</v>
      </c>
      <c r="H153" s="154">
        <v>0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35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176</v>
      </c>
      <c r="AT153" s="162" t="s">
        <v>167</v>
      </c>
      <c r="AU153" s="162" t="s">
        <v>84</v>
      </c>
      <c r="AY153" s="17" t="s">
        <v>164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176</v>
      </c>
      <c r="BM153" s="162" t="s">
        <v>308</v>
      </c>
    </row>
    <row r="154" spans="1:65" s="2" customFormat="1" ht="24.2" customHeight="1">
      <c r="A154" s="32"/>
      <c r="B154" s="149"/>
      <c r="C154" s="150" t="s">
        <v>255</v>
      </c>
      <c r="D154" s="150" t="s">
        <v>167</v>
      </c>
      <c r="E154" s="151" t="s">
        <v>321</v>
      </c>
      <c r="F154" s="152" t="s">
        <v>322</v>
      </c>
      <c r="G154" s="153" t="s">
        <v>230</v>
      </c>
      <c r="H154" s="154">
        <v>0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35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176</v>
      </c>
      <c r="AT154" s="162" t="s">
        <v>167</v>
      </c>
      <c r="AU154" s="162" t="s">
        <v>84</v>
      </c>
      <c r="AY154" s="17" t="s">
        <v>164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84</v>
      </c>
      <c r="BK154" s="163">
        <f t="shared" si="19"/>
        <v>0</v>
      </c>
      <c r="BL154" s="17" t="s">
        <v>176</v>
      </c>
      <c r="BM154" s="162" t="s">
        <v>316</v>
      </c>
    </row>
    <row r="155" spans="1:65" s="2" customFormat="1" ht="24.2" customHeight="1">
      <c r="A155" s="32"/>
      <c r="B155" s="149"/>
      <c r="C155" s="150" t="s">
        <v>262</v>
      </c>
      <c r="D155" s="150" t="s">
        <v>167</v>
      </c>
      <c r="E155" s="151" t="s">
        <v>1464</v>
      </c>
      <c r="F155" s="152" t="s">
        <v>1465</v>
      </c>
      <c r="G155" s="153" t="s">
        <v>230</v>
      </c>
      <c r="H155" s="154">
        <v>0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35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176</v>
      </c>
      <c r="AT155" s="162" t="s">
        <v>167</v>
      </c>
      <c r="AU155" s="162" t="s">
        <v>84</v>
      </c>
      <c r="AY155" s="17" t="s">
        <v>164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84</v>
      </c>
      <c r="BK155" s="163">
        <f t="shared" si="19"/>
        <v>0</v>
      </c>
      <c r="BL155" s="17" t="s">
        <v>176</v>
      </c>
      <c r="BM155" s="162" t="s">
        <v>324</v>
      </c>
    </row>
    <row r="156" spans="1:65" s="12" customFormat="1" ht="22.9" customHeight="1">
      <c r="B156" s="136"/>
      <c r="D156" s="137" t="s">
        <v>68</v>
      </c>
      <c r="E156" s="147" t="s">
        <v>335</v>
      </c>
      <c r="F156" s="147" t="s">
        <v>336</v>
      </c>
      <c r="I156" s="139"/>
      <c r="J156" s="148">
        <f>BK156</f>
        <v>0</v>
      </c>
      <c r="L156" s="136"/>
      <c r="M156" s="141"/>
      <c r="N156" s="142"/>
      <c r="O156" s="142"/>
      <c r="P156" s="143">
        <f>P157</f>
        <v>0</v>
      </c>
      <c r="Q156" s="142"/>
      <c r="R156" s="143">
        <f>R157</f>
        <v>0</v>
      </c>
      <c r="S156" s="142"/>
      <c r="T156" s="144">
        <f>T157</f>
        <v>0</v>
      </c>
      <c r="AR156" s="137" t="s">
        <v>77</v>
      </c>
      <c r="AT156" s="145" t="s">
        <v>68</v>
      </c>
      <c r="AU156" s="145" t="s">
        <v>77</v>
      </c>
      <c r="AY156" s="137" t="s">
        <v>164</v>
      </c>
      <c r="BK156" s="146">
        <f>BK157</f>
        <v>0</v>
      </c>
    </row>
    <row r="157" spans="1:65" s="2" customFormat="1" ht="24.2" customHeight="1">
      <c r="A157" s="32"/>
      <c r="B157" s="149"/>
      <c r="C157" s="150" t="s">
        <v>171</v>
      </c>
      <c r="D157" s="150" t="s">
        <v>167</v>
      </c>
      <c r="E157" s="151" t="s">
        <v>1466</v>
      </c>
      <c r="F157" s="152" t="s">
        <v>1467</v>
      </c>
      <c r="G157" s="153" t="s">
        <v>230</v>
      </c>
      <c r="H157" s="154">
        <v>0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35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176</v>
      </c>
      <c r="AT157" s="162" t="s">
        <v>167</v>
      </c>
      <c r="AU157" s="162" t="s">
        <v>84</v>
      </c>
      <c r="AY157" s="17" t="s">
        <v>164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84</v>
      </c>
      <c r="BK157" s="163">
        <f>ROUND(I157*H157,2)</f>
        <v>0</v>
      </c>
      <c r="BL157" s="17" t="s">
        <v>176</v>
      </c>
      <c r="BM157" s="162" t="s">
        <v>175</v>
      </c>
    </row>
    <row r="158" spans="1:65" s="12" customFormat="1" ht="25.9" customHeight="1">
      <c r="B158" s="136"/>
      <c r="D158" s="137" t="s">
        <v>68</v>
      </c>
      <c r="E158" s="138" t="s">
        <v>162</v>
      </c>
      <c r="F158" s="138" t="s">
        <v>163</v>
      </c>
      <c r="I158" s="139"/>
      <c r="J158" s="140">
        <f>BK158</f>
        <v>0</v>
      </c>
      <c r="L158" s="136"/>
      <c r="M158" s="141"/>
      <c r="N158" s="142"/>
      <c r="O158" s="142"/>
      <c r="P158" s="143">
        <f>P159+P170+P186+P217</f>
        <v>0</v>
      </c>
      <c r="Q158" s="142"/>
      <c r="R158" s="143">
        <f>R159+R170+R186+R217</f>
        <v>1.3947919999999999E-2</v>
      </c>
      <c r="S158" s="142"/>
      <c r="T158" s="144">
        <f>T159+T170+T186+T217</f>
        <v>0</v>
      </c>
      <c r="AR158" s="137" t="s">
        <v>84</v>
      </c>
      <c r="AT158" s="145" t="s">
        <v>68</v>
      </c>
      <c r="AU158" s="145" t="s">
        <v>69</v>
      </c>
      <c r="AY158" s="137" t="s">
        <v>164</v>
      </c>
      <c r="BK158" s="146">
        <f>BK159+BK170+BK186+BK217</f>
        <v>0</v>
      </c>
    </row>
    <row r="159" spans="1:65" s="12" customFormat="1" ht="22.9" customHeight="1">
      <c r="B159" s="136"/>
      <c r="D159" s="137" t="s">
        <v>68</v>
      </c>
      <c r="E159" s="147" t="s">
        <v>165</v>
      </c>
      <c r="F159" s="147" t="s">
        <v>166</v>
      </c>
      <c r="I159" s="139"/>
      <c r="J159" s="148">
        <f>BK159</f>
        <v>0</v>
      </c>
      <c r="L159" s="136"/>
      <c r="M159" s="141"/>
      <c r="N159" s="142"/>
      <c r="O159" s="142"/>
      <c r="P159" s="143">
        <f>SUM(P160:P169)</f>
        <v>0</v>
      </c>
      <c r="Q159" s="142"/>
      <c r="R159" s="143">
        <f>SUM(R160:R169)</f>
        <v>0</v>
      </c>
      <c r="S159" s="142"/>
      <c r="T159" s="144">
        <f>SUM(T160:T169)</f>
        <v>0</v>
      </c>
      <c r="AR159" s="137" t="s">
        <v>84</v>
      </c>
      <c r="AT159" s="145" t="s">
        <v>68</v>
      </c>
      <c r="AU159" s="145" t="s">
        <v>77</v>
      </c>
      <c r="AY159" s="137" t="s">
        <v>164</v>
      </c>
      <c r="BK159" s="146">
        <f>SUM(BK160:BK169)</f>
        <v>0</v>
      </c>
    </row>
    <row r="160" spans="1:65" s="2" customFormat="1" ht="24.2" customHeight="1">
      <c r="A160" s="32"/>
      <c r="B160" s="149"/>
      <c r="C160" s="150" t="s">
        <v>269</v>
      </c>
      <c r="D160" s="150" t="s">
        <v>167</v>
      </c>
      <c r="E160" s="151" t="s">
        <v>1468</v>
      </c>
      <c r="F160" s="152" t="s">
        <v>1469</v>
      </c>
      <c r="G160" s="153" t="s">
        <v>280</v>
      </c>
      <c r="H160" s="154">
        <v>0</v>
      </c>
      <c r="I160" s="155"/>
      <c r="J160" s="156">
        <f t="shared" ref="J160:J169" si="20">ROUND(I160*H160,2)</f>
        <v>0</v>
      </c>
      <c r="K160" s="157"/>
      <c r="L160" s="33"/>
      <c r="M160" s="158" t="s">
        <v>1</v>
      </c>
      <c r="N160" s="159" t="s">
        <v>35</v>
      </c>
      <c r="O160" s="58"/>
      <c r="P160" s="160">
        <f t="shared" ref="P160:P169" si="21">O160*H160</f>
        <v>0</v>
      </c>
      <c r="Q160" s="160">
        <v>9.0000000000000002E-6</v>
      </c>
      <c r="R160" s="160">
        <f t="shared" ref="R160:R169" si="22">Q160*H160</f>
        <v>0</v>
      </c>
      <c r="S160" s="160">
        <v>0</v>
      </c>
      <c r="T160" s="161">
        <f t="shared" ref="T160:T169" si="23"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171</v>
      </c>
      <c r="AT160" s="162" t="s">
        <v>167</v>
      </c>
      <c r="AU160" s="162" t="s">
        <v>84</v>
      </c>
      <c r="AY160" s="17" t="s">
        <v>164</v>
      </c>
      <c r="BE160" s="163">
        <f t="shared" ref="BE160:BE169" si="24">IF(N160="základná",J160,0)</f>
        <v>0</v>
      </c>
      <c r="BF160" s="163">
        <f t="shared" ref="BF160:BF169" si="25">IF(N160="znížená",J160,0)</f>
        <v>0</v>
      </c>
      <c r="BG160" s="163">
        <f t="shared" ref="BG160:BG169" si="26">IF(N160="zákl. prenesená",J160,0)</f>
        <v>0</v>
      </c>
      <c r="BH160" s="163">
        <f t="shared" ref="BH160:BH169" si="27">IF(N160="zníž. prenesená",J160,0)</f>
        <v>0</v>
      </c>
      <c r="BI160" s="163">
        <f t="shared" ref="BI160:BI169" si="28">IF(N160="nulová",J160,0)</f>
        <v>0</v>
      </c>
      <c r="BJ160" s="17" t="s">
        <v>84</v>
      </c>
      <c r="BK160" s="163">
        <f t="shared" ref="BK160:BK169" si="29">ROUND(I160*H160,2)</f>
        <v>0</v>
      </c>
      <c r="BL160" s="17" t="s">
        <v>171</v>
      </c>
      <c r="BM160" s="162" t="s">
        <v>343</v>
      </c>
    </row>
    <row r="161" spans="1:65" s="2" customFormat="1" ht="14.45" customHeight="1">
      <c r="A161" s="32"/>
      <c r="B161" s="149"/>
      <c r="C161" s="164" t="s">
        <v>273</v>
      </c>
      <c r="D161" s="164" t="s">
        <v>172</v>
      </c>
      <c r="E161" s="165" t="s">
        <v>879</v>
      </c>
      <c r="F161" s="166" t="s">
        <v>1470</v>
      </c>
      <c r="G161" s="167" t="s">
        <v>280</v>
      </c>
      <c r="H161" s="168">
        <v>0</v>
      </c>
      <c r="I161" s="169"/>
      <c r="J161" s="170">
        <f t="shared" si="20"/>
        <v>0</v>
      </c>
      <c r="K161" s="171"/>
      <c r="L161" s="172"/>
      <c r="M161" s="173" t="s">
        <v>1</v>
      </c>
      <c r="N161" s="174" t="s">
        <v>35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175</v>
      </c>
      <c r="AT161" s="162" t="s">
        <v>172</v>
      </c>
      <c r="AU161" s="162" t="s">
        <v>84</v>
      </c>
      <c r="AY161" s="17" t="s">
        <v>164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84</v>
      </c>
      <c r="BK161" s="163">
        <f t="shared" si="29"/>
        <v>0</v>
      </c>
      <c r="BL161" s="17" t="s">
        <v>171</v>
      </c>
      <c r="BM161" s="162" t="s">
        <v>351</v>
      </c>
    </row>
    <row r="162" spans="1:65" s="2" customFormat="1" ht="24.2" customHeight="1">
      <c r="A162" s="32"/>
      <c r="B162" s="149"/>
      <c r="C162" s="150" t="s">
        <v>277</v>
      </c>
      <c r="D162" s="150" t="s">
        <v>167</v>
      </c>
      <c r="E162" s="151" t="s">
        <v>1471</v>
      </c>
      <c r="F162" s="152" t="s">
        <v>1472</v>
      </c>
      <c r="G162" s="153" t="s">
        <v>280</v>
      </c>
      <c r="H162" s="154">
        <v>0</v>
      </c>
      <c r="I162" s="155"/>
      <c r="J162" s="156">
        <f t="shared" si="20"/>
        <v>0</v>
      </c>
      <c r="K162" s="157"/>
      <c r="L162" s="33"/>
      <c r="M162" s="158" t="s">
        <v>1</v>
      </c>
      <c r="N162" s="159" t="s">
        <v>35</v>
      </c>
      <c r="O162" s="58"/>
      <c r="P162" s="160">
        <f t="shared" si="21"/>
        <v>0</v>
      </c>
      <c r="Q162" s="160">
        <v>9.0000000000000002E-6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171</v>
      </c>
      <c r="AT162" s="162" t="s">
        <v>167</v>
      </c>
      <c r="AU162" s="162" t="s">
        <v>84</v>
      </c>
      <c r="AY162" s="17" t="s">
        <v>164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84</v>
      </c>
      <c r="BK162" s="163">
        <f t="shared" si="29"/>
        <v>0</v>
      </c>
      <c r="BL162" s="17" t="s">
        <v>171</v>
      </c>
      <c r="BM162" s="162" t="s">
        <v>359</v>
      </c>
    </row>
    <row r="163" spans="1:65" s="2" customFormat="1" ht="14.45" customHeight="1">
      <c r="A163" s="32"/>
      <c r="B163" s="149"/>
      <c r="C163" s="164" t="s">
        <v>7</v>
      </c>
      <c r="D163" s="164" t="s">
        <v>172</v>
      </c>
      <c r="E163" s="165" t="s">
        <v>1473</v>
      </c>
      <c r="F163" s="166" t="s">
        <v>1474</v>
      </c>
      <c r="G163" s="167" t="s">
        <v>280</v>
      </c>
      <c r="H163" s="168">
        <v>0</v>
      </c>
      <c r="I163" s="169"/>
      <c r="J163" s="170">
        <f t="shared" si="20"/>
        <v>0</v>
      </c>
      <c r="K163" s="171"/>
      <c r="L163" s="172"/>
      <c r="M163" s="173" t="s">
        <v>1</v>
      </c>
      <c r="N163" s="174" t="s">
        <v>35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175</v>
      </c>
      <c r="AT163" s="162" t="s">
        <v>172</v>
      </c>
      <c r="AU163" s="162" t="s">
        <v>84</v>
      </c>
      <c r="AY163" s="17" t="s">
        <v>164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84</v>
      </c>
      <c r="BK163" s="163">
        <f t="shared" si="29"/>
        <v>0</v>
      </c>
      <c r="BL163" s="17" t="s">
        <v>171</v>
      </c>
      <c r="BM163" s="162" t="s">
        <v>367</v>
      </c>
    </row>
    <row r="164" spans="1:65" s="2" customFormat="1" ht="24.2" customHeight="1">
      <c r="A164" s="32"/>
      <c r="B164" s="149"/>
      <c r="C164" s="150" t="s">
        <v>286</v>
      </c>
      <c r="D164" s="150" t="s">
        <v>167</v>
      </c>
      <c r="E164" s="151" t="s">
        <v>1475</v>
      </c>
      <c r="F164" s="152" t="s">
        <v>1476</v>
      </c>
      <c r="G164" s="153" t="s">
        <v>280</v>
      </c>
      <c r="H164" s="154">
        <v>0</v>
      </c>
      <c r="I164" s="155"/>
      <c r="J164" s="156">
        <f t="shared" si="20"/>
        <v>0</v>
      </c>
      <c r="K164" s="157"/>
      <c r="L164" s="33"/>
      <c r="M164" s="158" t="s">
        <v>1</v>
      </c>
      <c r="N164" s="159" t="s">
        <v>35</v>
      </c>
      <c r="O164" s="58"/>
      <c r="P164" s="160">
        <f t="shared" si="21"/>
        <v>0</v>
      </c>
      <c r="Q164" s="160">
        <v>2.0000000000000002E-5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171</v>
      </c>
      <c r="AT164" s="162" t="s">
        <v>167</v>
      </c>
      <c r="AU164" s="162" t="s">
        <v>84</v>
      </c>
      <c r="AY164" s="17" t="s">
        <v>164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84</v>
      </c>
      <c r="BK164" s="163">
        <f t="shared" si="29"/>
        <v>0</v>
      </c>
      <c r="BL164" s="17" t="s">
        <v>171</v>
      </c>
      <c r="BM164" s="162" t="s">
        <v>375</v>
      </c>
    </row>
    <row r="165" spans="1:65" s="2" customFormat="1" ht="14.45" customHeight="1">
      <c r="A165" s="32"/>
      <c r="B165" s="149"/>
      <c r="C165" s="164" t="s">
        <v>290</v>
      </c>
      <c r="D165" s="164" t="s">
        <v>172</v>
      </c>
      <c r="E165" s="165" t="s">
        <v>1477</v>
      </c>
      <c r="F165" s="166" t="s">
        <v>1478</v>
      </c>
      <c r="G165" s="167" t="s">
        <v>280</v>
      </c>
      <c r="H165" s="168">
        <v>0</v>
      </c>
      <c r="I165" s="169"/>
      <c r="J165" s="170">
        <f t="shared" si="20"/>
        <v>0</v>
      </c>
      <c r="K165" s="171"/>
      <c r="L165" s="172"/>
      <c r="M165" s="173" t="s">
        <v>1</v>
      </c>
      <c r="N165" s="174" t="s">
        <v>35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175</v>
      </c>
      <c r="AT165" s="162" t="s">
        <v>172</v>
      </c>
      <c r="AU165" s="162" t="s">
        <v>84</v>
      </c>
      <c r="AY165" s="17" t="s">
        <v>164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84</v>
      </c>
      <c r="BK165" s="163">
        <f t="shared" si="29"/>
        <v>0</v>
      </c>
      <c r="BL165" s="17" t="s">
        <v>171</v>
      </c>
      <c r="BM165" s="162" t="s">
        <v>383</v>
      </c>
    </row>
    <row r="166" spans="1:65" s="2" customFormat="1" ht="14.45" customHeight="1">
      <c r="A166" s="32"/>
      <c r="B166" s="149"/>
      <c r="C166" s="164" t="s">
        <v>295</v>
      </c>
      <c r="D166" s="164" t="s">
        <v>172</v>
      </c>
      <c r="E166" s="165" t="s">
        <v>1479</v>
      </c>
      <c r="F166" s="166" t="s">
        <v>1480</v>
      </c>
      <c r="G166" s="167" t="s">
        <v>280</v>
      </c>
      <c r="H166" s="168">
        <v>0</v>
      </c>
      <c r="I166" s="169"/>
      <c r="J166" s="170">
        <f t="shared" si="20"/>
        <v>0</v>
      </c>
      <c r="K166" s="171"/>
      <c r="L166" s="172"/>
      <c r="M166" s="173" t="s">
        <v>1</v>
      </c>
      <c r="N166" s="174" t="s">
        <v>35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175</v>
      </c>
      <c r="AT166" s="162" t="s">
        <v>172</v>
      </c>
      <c r="AU166" s="162" t="s">
        <v>84</v>
      </c>
      <c r="AY166" s="17" t="s">
        <v>164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84</v>
      </c>
      <c r="BK166" s="163">
        <f t="shared" si="29"/>
        <v>0</v>
      </c>
      <c r="BL166" s="17" t="s">
        <v>171</v>
      </c>
      <c r="BM166" s="162" t="s">
        <v>391</v>
      </c>
    </row>
    <row r="167" spans="1:65" s="2" customFormat="1" ht="14.45" customHeight="1">
      <c r="A167" s="32"/>
      <c r="B167" s="149"/>
      <c r="C167" s="164" t="s">
        <v>299</v>
      </c>
      <c r="D167" s="164" t="s">
        <v>172</v>
      </c>
      <c r="E167" s="165" t="s">
        <v>1481</v>
      </c>
      <c r="F167" s="166" t="s">
        <v>1482</v>
      </c>
      <c r="G167" s="167" t="s">
        <v>280</v>
      </c>
      <c r="H167" s="168">
        <v>0</v>
      </c>
      <c r="I167" s="169"/>
      <c r="J167" s="170">
        <f t="shared" si="20"/>
        <v>0</v>
      </c>
      <c r="K167" s="171"/>
      <c r="L167" s="172"/>
      <c r="M167" s="173" t="s">
        <v>1</v>
      </c>
      <c r="N167" s="174" t="s">
        <v>35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175</v>
      </c>
      <c r="AT167" s="162" t="s">
        <v>172</v>
      </c>
      <c r="AU167" s="162" t="s">
        <v>84</v>
      </c>
      <c r="AY167" s="17" t="s">
        <v>164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84</v>
      </c>
      <c r="BK167" s="163">
        <f t="shared" si="29"/>
        <v>0</v>
      </c>
      <c r="BL167" s="17" t="s">
        <v>171</v>
      </c>
      <c r="BM167" s="162" t="s">
        <v>401</v>
      </c>
    </row>
    <row r="168" spans="1:65" s="2" customFormat="1" ht="24.2" customHeight="1">
      <c r="A168" s="32"/>
      <c r="B168" s="149"/>
      <c r="C168" s="150" t="s">
        <v>303</v>
      </c>
      <c r="D168" s="150" t="s">
        <v>167</v>
      </c>
      <c r="E168" s="151" t="s">
        <v>392</v>
      </c>
      <c r="F168" s="152" t="s">
        <v>393</v>
      </c>
      <c r="G168" s="153" t="s">
        <v>180</v>
      </c>
      <c r="H168" s="175"/>
      <c r="I168" s="155"/>
      <c r="J168" s="156">
        <f t="shared" si="20"/>
        <v>0</v>
      </c>
      <c r="K168" s="157"/>
      <c r="L168" s="33"/>
      <c r="M168" s="158" t="s">
        <v>1</v>
      </c>
      <c r="N168" s="159" t="s">
        <v>35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171</v>
      </c>
      <c r="AT168" s="162" t="s">
        <v>167</v>
      </c>
      <c r="AU168" s="162" t="s">
        <v>84</v>
      </c>
      <c r="AY168" s="17" t="s">
        <v>164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84</v>
      </c>
      <c r="BK168" s="163">
        <f t="shared" si="29"/>
        <v>0</v>
      </c>
      <c r="BL168" s="17" t="s">
        <v>171</v>
      </c>
      <c r="BM168" s="162" t="s">
        <v>412</v>
      </c>
    </row>
    <row r="169" spans="1:65" s="2" customFormat="1" ht="24.2" customHeight="1">
      <c r="A169" s="32"/>
      <c r="B169" s="149"/>
      <c r="C169" s="150" t="s">
        <v>308</v>
      </c>
      <c r="D169" s="150" t="s">
        <v>167</v>
      </c>
      <c r="E169" s="151" t="s">
        <v>889</v>
      </c>
      <c r="F169" s="152" t="s">
        <v>890</v>
      </c>
      <c r="G169" s="153" t="s">
        <v>180</v>
      </c>
      <c r="H169" s="175"/>
      <c r="I169" s="155"/>
      <c r="J169" s="156">
        <f t="shared" si="20"/>
        <v>0</v>
      </c>
      <c r="K169" s="157"/>
      <c r="L169" s="33"/>
      <c r="M169" s="158" t="s">
        <v>1</v>
      </c>
      <c r="N169" s="159" t="s">
        <v>35</v>
      </c>
      <c r="O169" s="58"/>
      <c r="P169" s="160">
        <f t="shared" si="21"/>
        <v>0</v>
      </c>
      <c r="Q169" s="160">
        <v>0</v>
      </c>
      <c r="R169" s="160">
        <f t="shared" si="22"/>
        <v>0</v>
      </c>
      <c r="S169" s="160">
        <v>0</v>
      </c>
      <c r="T169" s="161">
        <f t="shared" si="2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171</v>
      </c>
      <c r="AT169" s="162" t="s">
        <v>167</v>
      </c>
      <c r="AU169" s="162" t="s">
        <v>84</v>
      </c>
      <c r="AY169" s="17" t="s">
        <v>164</v>
      </c>
      <c r="BE169" s="163">
        <f t="shared" si="24"/>
        <v>0</v>
      </c>
      <c r="BF169" s="163">
        <f t="shared" si="25"/>
        <v>0</v>
      </c>
      <c r="BG169" s="163">
        <f t="shared" si="26"/>
        <v>0</v>
      </c>
      <c r="BH169" s="163">
        <f t="shared" si="27"/>
        <v>0</v>
      </c>
      <c r="BI169" s="163">
        <f t="shared" si="28"/>
        <v>0</v>
      </c>
      <c r="BJ169" s="17" t="s">
        <v>84</v>
      </c>
      <c r="BK169" s="163">
        <f t="shared" si="29"/>
        <v>0</v>
      </c>
      <c r="BL169" s="17" t="s">
        <v>171</v>
      </c>
      <c r="BM169" s="162" t="s">
        <v>422</v>
      </c>
    </row>
    <row r="170" spans="1:65" s="12" customFormat="1" ht="22.9" customHeight="1">
      <c r="B170" s="136"/>
      <c r="D170" s="137" t="s">
        <v>68</v>
      </c>
      <c r="E170" s="147" t="s">
        <v>1483</v>
      </c>
      <c r="F170" s="147" t="s">
        <v>1484</v>
      </c>
      <c r="I170" s="139"/>
      <c r="J170" s="148">
        <f>BK170</f>
        <v>0</v>
      </c>
      <c r="L170" s="136"/>
      <c r="M170" s="141"/>
      <c r="N170" s="142"/>
      <c r="O170" s="142"/>
      <c r="P170" s="143">
        <f>SUM(P171:P185)</f>
        <v>0</v>
      </c>
      <c r="Q170" s="142"/>
      <c r="R170" s="143">
        <f>SUM(R171:R185)</f>
        <v>0</v>
      </c>
      <c r="S170" s="142"/>
      <c r="T170" s="144">
        <f>SUM(T171:T185)</f>
        <v>0</v>
      </c>
      <c r="AR170" s="137" t="s">
        <v>84</v>
      </c>
      <c r="AT170" s="145" t="s">
        <v>68</v>
      </c>
      <c r="AU170" s="145" t="s">
        <v>77</v>
      </c>
      <c r="AY170" s="137" t="s">
        <v>164</v>
      </c>
      <c r="BK170" s="146">
        <f>SUM(BK171:BK185)</f>
        <v>0</v>
      </c>
    </row>
    <row r="171" spans="1:65" s="2" customFormat="1" ht="14.45" customHeight="1">
      <c r="A171" s="32"/>
      <c r="B171" s="149"/>
      <c r="C171" s="150" t="s">
        <v>312</v>
      </c>
      <c r="D171" s="150" t="s">
        <v>167</v>
      </c>
      <c r="E171" s="151" t="s">
        <v>1485</v>
      </c>
      <c r="F171" s="152" t="s">
        <v>1486</v>
      </c>
      <c r="G171" s="153" t="s">
        <v>280</v>
      </c>
      <c r="H171" s="154">
        <v>0</v>
      </c>
      <c r="I171" s="155"/>
      <c r="J171" s="156">
        <f t="shared" ref="J171:J185" si="30">ROUND(I171*H171,2)</f>
        <v>0</v>
      </c>
      <c r="K171" s="157"/>
      <c r="L171" s="33"/>
      <c r="M171" s="158" t="s">
        <v>1</v>
      </c>
      <c r="N171" s="159" t="s">
        <v>35</v>
      </c>
      <c r="O171" s="58"/>
      <c r="P171" s="160">
        <f t="shared" ref="P171:P185" si="31">O171*H171</f>
        <v>0</v>
      </c>
      <c r="Q171" s="160">
        <v>1.63568E-3</v>
      </c>
      <c r="R171" s="160">
        <f t="shared" ref="R171:R185" si="32">Q171*H171</f>
        <v>0</v>
      </c>
      <c r="S171" s="160">
        <v>0</v>
      </c>
      <c r="T171" s="161">
        <f t="shared" ref="T171:T185" si="33"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171</v>
      </c>
      <c r="AT171" s="162" t="s">
        <v>167</v>
      </c>
      <c r="AU171" s="162" t="s">
        <v>84</v>
      </c>
      <c r="AY171" s="17" t="s">
        <v>164</v>
      </c>
      <c r="BE171" s="163">
        <f t="shared" ref="BE171:BE185" si="34">IF(N171="základná",J171,0)</f>
        <v>0</v>
      </c>
      <c r="BF171" s="163">
        <f t="shared" ref="BF171:BF185" si="35">IF(N171="znížená",J171,0)</f>
        <v>0</v>
      </c>
      <c r="BG171" s="163">
        <f t="shared" ref="BG171:BG185" si="36">IF(N171="zákl. prenesená",J171,0)</f>
        <v>0</v>
      </c>
      <c r="BH171" s="163">
        <f t="shared" ref="BH171:BH185" si="37">IF(N171="zníž. prenesená",J171,0)</f>
        <v>0</v>
      </c>
      <c r="BI171" s="163">
        <f t="shared" ref="BI171:BI185" si="38">IF(N171="nulová",J171,0)</f>
        <v>0</v>
      </c>
      <c r="BJ171" s="17" t="s">
        <v>84</v>
      </c>
      <c r="BK171" s="163">
        <f t="shared" ref="BK171:BK185" si="39">ROUND(I171*H171,2)</f>
        <v>0</v>
      </c>
      <c r="BL171" s="17" t="s">
        <v>171</v>
      </c>
      <c r="BM171" s="162" t="s">
        <v>430</v>
      </c>
    </row>
    <row r="172" spans="1:65" s="2" customFormat="1" ht="14.45" customHeight="1">
      <c r="A172" s="32"/>
      <c r="B172" s="149"/>
      <c r="C172" s="150" t="s">
        <v>316</v>
      </c>
      <c r="D172" s="150" t="s">
        <v>167</v>
      </c>
      <c r="E172" s="151" t="s">
        <v>1487</v>
      </c>
      <c r="F172" s="152" t="s">
        <v>1488</v>
      </c>
      <c r="G172" s="153" t="s">
        <v>280</v>
      </c>
      <c r="H172" s="154">
        <v>0</v>
      </c>
      <c r="I172" s="155"/>
      <c r="J172" s="156">
        <f t="shared" si="30"/>
        <v>0</v>
      </c>
      <c r="K172" s="157"/>
      <c r="L172" s="33"/>
      <c r="M172" s="158" t="s">
        <v>1</v>
      </c>
      <c r="N172" s="159" t="s">
        <v>35</v>
      </c>
      <c r="O172" s="58"/>
      <c r="P172" s="160">
        <f t="shared" si="31"/>
        <v>0</v>
      </c>
      <c r="Q172" s="160">
        <v>0</v>
      </c>
      <c r="R172" s="160">
        <f t="shared" si="32"/>
        <v>0</v>
      </c>
      <c r="S172" s="160">
        <v>0</v>
      </c>
      <c r="T172" s="161">
        <f t="shared" si="3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171</v>
      </c>
      <c r="AT172" s="162" t="s">
        <v>167</v>
      </c>
      <c r="AU172" s="162" t="s">
        <v>84</v>
      </c>
      <c r="AY172" s="17" t="s">
        <v>164</v>
      </c>
      <c r="BE172" s="163">
        <f t="shared" si="34"/>
        <v>0</v>
      </c>
      <c r="BF172" s="163">
        <f t="shared" si="35"/>
        <v>0</v>
      </c>
      <c r="BG172" s="163">
        <f t="shared" si="36"/>
        <v>0</v>
      </c>
      <c r="BH172" s="163">
        <f t="shared" si="37"/>
        <v>0</v>
      </c>
      <c r="BI172" s="163">
        <f t="shared" si="38"/>
        <v>0</v>
      </c>
      <c r="BJ172" s="17" t="s">
        <v>84</v>
      </c>
      <c r="BK172" s="163">
        <f t="shared" si="39"/>
        <v>0</v>
      </c>
      <c r="BL172" s="17" t="s">
        <v>171</v>
      </c>
      <c r="BM172" s="162" t="s">
        <v>438</v>
      </c>
    </row>
    <row r="173" spans="1:65" s="2" customFormat="1" ht="14.45" customHeight="1">
      <c r="A173" s="32"/>
      <c r="B173" s="149"/>
      <c r="C173" s="150" t="s">
        <v>320</v>
      </c>
      <c r="D173" s="150" t="s">
        <v>167</v>
      </c>
      <c r="E173" s="151" t="s">
        <v>1489</v>
      </c>
      <c r="F173" s="152" t="s">
        <v>1490</v>
      </c>
      <c r="G173" s="153" t="s">
        <v>280</v>
      </c>
      <c r="H173" s="154">
        <v>0</v>
      </c>
      <c r="I173" s="155"/>
      <c r="J173" s="156">
        <f t="shared" si="30"/>
        <v>0</v>
      </c>
      <c r="K173" s="157"/>
      <c r="L173" s="33"/>
      <c r="M173" s="158" t="s">
        <v>1</v>
      </c>
      <c r="N173" s="159" t="s">
        <v>35</v>
      </c>
      <c r="O173" s="58"/>
      <c r="P173" s="160">
        <f t="shared" si="31"/>
        <v>0</v>
      </c>
      <c r="Q173" s="160">
        <v>3.3487500000000002E-3</v>
      </c>
      <c r="R173" s="160">
        <f t="shared" si="32"/>
        <v>0</v>
      </c>
      <c r="S173" s="160">
        <v>0</v>
      </c>
      <c r="T173" s="161">
        <f t="shared" si="3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171</v>
      </c>
      <c r="AT173" s="162" t="s">
        <v>167</v>
      </c>
      <c r="AU173" s="162" t="s">
        <v>84</v>
      </c>
      <c r="AY173" s="17" t="s">
        <v>164</v>
      </c>
      <c r="BE173" s="163">
        <f t="shared" si="34"/>
        <v>0</v>
      </c>
      <c r="BF173" s="163">
        <f t="shared" si="35"/>
        <v>0</v>
      </c>
      <c r="BG173" s="163">
        <f t="shared" si="36"/>
        <v>0</v>
      </c>
      <c r="BH173" s="163">
        <f t="shared" si="37"/>
        <v>0</v>
      </c>
      <c r="BI173" s="163">
        <f t="shared" si="38"/>
        <v>0</v>
      </c>
      <c r="BJ173" s="17" t="s">
        <v>84</v>
      </c>
      <c r="BK173" s="163">
        <f t="shared" si="39"/>
        <v>0</v>
      </c>
      <c r="BL173" s="17" t="s">
        <v>171</v>
      </c>
      <c r="BM173" s="162" t="s">
        <v>446</v>
      </c>
    </row>
    <row r="174" spans="1:65" s="2" customFormat="1" ht="14.45" customHeight="1">
      <c r="A174" s="32"/>
      <c r="B174" s="149"/>
      <c r="C174" s="150" t="s">
        <v>324</v>
      </c>
      <c r="D174" s="150" t="s">
        <v>167</v>
      </c>
      <c r="E174" s="151" t="s">
        <v>1491</v>
      </c>
      <c r="F174" s="152" t="s">
        <v>1492</v>
      </c>
      <c r="G174" s="153" t="s">
        <v>280</v>
      </c>
      <c r="H174" s="154">
        <v>0</v>
      </c>
      <c r="I174" s="155"/>
      <c r="J174" s="156">
        <f t="shared" si="30"/>
        <v>0</v>
      </c>
      <c r="K174" s="157"/>
      <c r="L174" s="33"/>
      <c r="M174" s="158" t="s">
        <v>1</v>
      </c>
      <c r="N174" s="159" t="s">
        <v>35</v>
      </c>
      <c r="O174" s="58"/>
      <c r="P174" s="160">
        <f t="shared" si="31"/>
        <v>0</v>
      </c>
      <c r="Q174" s="160">
        <v>0</v>
      </c>
      <c r="R174" s="160">
        <f t="shared" si="32"/>
        <v>0</v>
      </c>
      <c r="S174" s="160">
        <v>0</v>
      </c>
      <c r="T174" s="161">
        <f t="shared" si="3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171</v>
      </c>
      <c r="AT174" s="162" t="s">
        <v>167</v>
      </c>
      <c r="AU174" s="162" t="s">
        <v>84</v>
      </c>
      <c r="AY174" s="17" t="s">
        <v>164</v>
      </c>
      <c r="BE174" s="163">
        <f t="shared" si="34"/>
        <v>0</v>
      </c>
      <c r="BF174" s="163">
        <f t="shared" si="35"/>
        <v>0</v>
      </c>
      <c r="BG174" s="163">
        <f t="shared" si="36"/>
        <v>0</v>
      </c>
      <c r="BH174" s="163">
        <f t="shared" si="37"/>
        <v>0</v>
      </c>
      <c r="BI174" s="163">
        <f t="shared" si="38"/>
        <v>0</v>
      </c>
      <c r="BJ174" s="17" t="s">
        <v>84</v>
      </c>
      <c r="BK174" s="163">
        <f t="shared" si="39"/>
        <v>0</v>
      </c>
      <c r="BL174" s="17" t="s">
        <v>171</v>
      </c>
      <c r="BM174" s="162" t="s">
        <v>456</v>
      </c>
    </row>
    <row r="175" spans="1:65" s="2" customFormat="1" ht="14.45" customHeight="1">
      <c r="A175" s="32"/>
      <c r="B175" s="149"/>
      <c r="C175" s="150" t="s">
        <v>328</v>
      </c>
      <c r="D175" s="150" t="s">
        <v>167</v>
      </c>
      <c r="E175" s="151" t="s">
        <v>1493</v>
      </c>
      <c r="F175" s="152" t="s">
        <v>1494</v>
      </c>
      <c r="G175" s="153" t="s">
        <v>280</v>
      </c>
      <c r="H175" s="154">
        <v>0</v>
      </c>
      <c r="I175" s="155"/>
      <c r="J175" s="156">
        <f t="shared" si="30"/>
        <v>0</v>
      </c>
      <c r="K175" s="157"/>
      <c r="L175" s="33"/>
      <c r="M175" s="158" t="s">
        <v>1</v>
      </c>
      <c r="N175" s="159" t="s">
        <v>35</v>
      </c>
      <c r="O175" s="58"/>
      <c r="P175" s="160">
        <f t="shared" si="31"/>
        <v>0</v>
      </c>
      <c r="Q175" s="160">
        <v>6.4698000000000002E-4</v>
      </c>
      <c r="R175" s="160">
        <f t="shared" si="32"/>
        <v>0</v>
      </c>
      <c r="S175" s="160">
        <v>0</v>
      </c>
      <c r="T175" s="161">
        <f t="shared" si="3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171</v>
      </c>
      <c r="AT175" s="162" t="s">
        <v>167</v>
      </c>
      <c r="AU175" s="162" t="s">
        <v>84</v>
      </c>
      <c r="AY175" s="17" t="s">
        <v>164</v>
      </c>
      <c r="BE175" s="163">
        <f t="shared" si="34"/>
        <v>0</v>
      </c>
      <c r="BF175" s="163">
        <f t="shared" si="35"/>
        <v>0</v>
      </c>
      <c r="BG175" s="163">
        <f t="shared" si="36"/>
        <v>0</v>
      </c>
      <c r="BH175" s="163">
        <f t="shared" si="37"/>
        <v>0</v>
      </c>
      <c r="BI175" s="163">
        <f t="shared" si="38"/>
        <v>0</v>
      </c>
      <c r="BJ175" s="17" t="s">
        <v>84</v>
      </c>
      <c r="BK175" s="163">
        <f t="shared" si="39"/>
        <v>0</v>
      </c>
      <c r="BL175" s="17" t="s">
        <v>171</v>
      </c>
      <c r="BM175" s="162" t="s">
        <v>464</v>
      </c>
    </row>
    <row r="176" spans="1:65" s="2" customFormat="1" ht="14.45" customHeight="1">
      <c r="A176" s="32"/>
      <c r="B176" s="149"/>
      <c r="C176" s="150" t="s">
        <v>175</v>
      </c>
      <c r="D176" s="150" t="s">
        <v>167</v>
      </c>
      <c r="E176" s="151" t="s">
        <v>1495</v>
      </c>
      <c r="F176" s="152" t="s">
        <v>1496</v>
      </c>
      <c r="G176" s="153" t="s">
        <v>280</v>
      </c>
      <c r="H176" s="154">
        <v>0</v>
      </c>
      <c r="I176" s="155"/>
      <c r="J176" s="156">
        <f t="shared" si="30"/>
        <v>0</v>
      </c>
      <c r="K176" s="157"/>
      <c r="L176" s="33"/>
      <c r="M176" s="158" t="s">
        <v>1</v>
      </c>
      <c r="N176" s="159" t="s">
        <v>35</v>
      </c>
      <c r="O176" s="58"/>
      <c r="P176" s="160">
        <f t="shared" si="31"/>
        <v>0</v>
      </c>
      <c r="Q176" s="160">
        <v>0</v>
      </c>
      <c r="R176" s="160">
        <f t="shared" si="32"/>
        <v>0</v>
      </c>
      <c r="S176" s="160">
        <v>0</v>
      </c>
      <c r="T176" s="161">
        <f t="shared" si="3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171</v>
      </c>
      <c r="AT176" s="162" t="s">
        <v>167</v>
      </c>
      <c r="AU176" s="162" t="s">
        <v>84</v>
      </c>
      <c r="AY176" s="17" t="s">
        <v>164</v>
      </c>
      <c r="BE176" s="163">
        <f t="shared" si="34"/>
        <v>0</v>
      </c>
      <c r="BF176" s="163">
        <f t="shared" si="35"/>
        <v>0</v>
      </c>
      <c r="BG176" s="163">
        <f t="shared" si="36"/>
        <v>0</v>
      </c>
      <c r="BH176" s="163">
        <f t="shared" si="37"/>
        <v>0</v>
      </c>
      <c r="BI176" s="163">
        <f t="shared" si="38"/>
        <v>0</v>
      </c>
      <c r="BJ176" s="17" t="s">
        <v>84</v>
      </c>
      <c r="BK176" s="163">
        <f t="shared" si="39"/>
        <v>0</v>
      </c>
      <c r="BL176" s="17" t="s">
        <v>171</v>
      </c>
      <c r="BM176" s="162" t="s">
        <v>472</v>
      </c>
    </row>
    <row r="177" spans="1:65" s="2" customFormat="1" ht="24.2" customHeight="1">
      <c r="A177" s="32"/>
      <c r="B177" s="149"/>
      <c r="C177" s="150" t="s">
        <v>337</v>
      </c>
      <c r="D177" s="150" t="s">
        <v>167</v>
      </c>
      <c r="E177" s="151" t="s">
        <v>1497</v>
      </c>
      <c r="F177" s="152" t="s">
        <v>1498</v>
      </c>
      <c r="G177" s="153" t="s">
        <v>180</v>
      </c>
      <c r="H177" s="175"/>
      <c r="I177" s="155"/>
      <c r="J177" s="156">
        <f t="shared" si="30"/>
        <v>0</v>
      </c>
      <c r="K177" s="157"/>
      <c r="L177" s="33"/>
      <c r="M177" s="158" t="s">
        <v>1</v>
      </c>
      <c r="N177" s="159" t="s">
        <v>35</v>
      </c>
      <c r="O177" s="58"/>
      <c r="P177" s="160">
        <f t="shared" si="31"/>
        <v>0</v>
      </c>
      <c r="Q177" s="160">
        <v>0</v>
      </c>
      <c r="R177" s="160">
        <f t="shared" si="32"/>
        <v>0</v>
      </c>
      <c r="S177" s="160">
        <v>0</v>
      </c>
      <c r="T177" s="161">
        <f t="shared" si="3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171</v>
      </c>
      <c r="AT177" s="162" t="s">
        <v>167</v>
      </c>
      <c r="AU177" s="162" t="s">
        <v>84</v>
      </c>
      <c r="AY177" s="17" t="s">
        <v>164</v>
      </c>
      <c r="BE177" s="163">
        <f t="shared" si="34"/>
        <v>0</v>
      </c>
      <c r="BF177" s="163">
        <f t="shared" si="35"/>
        <v>0</v>
      </c>
      <c r="BG177" s="163">
        <f t="shared" si="36"/>
        <v>0</v>
      </c>
      <c r="BH177" s="163">
        <f t="shared" si="37"/>
        <v>0</v>
      </c>
      <c r="BI177" s="163">
        <f t="shared" si="38"/>
        <v>0</v>
      </c>
      <c r="BJ177" s="17" t="s">
        <v>84</v>
      </c>
      <c r="BK177" s="163">
        <f t="shared" si="39"/>
        <v>0</v>
      </c>
      <c r="BL177" s="17" t="s">
        <v>171</v>
      </c>
      <c r="BM177" s="162" t="s">
        <v>483</v>
      </c>
    </row>
    <row r="178" spans="1:65" s="2" customFormat="1" ht="24.2" customHeight="1">
      <c r="A178" s="32"/>
      <c r="B178" s="149"/>
      <c r="C178" s="150" t="s">
        <v>343</v>
      </c>
      <c r="D178" s="150" t="s">
        <v>167</v>
      </c>
      <c r="E178" s="151" t="s">
        <v>1499</v>
      </c>
      <c r="F178" s="152" t="s">
        <v>1500</v>
      </c>
      <c r="G178" s="153" t="s">
        <v>293</v>
      </c>
      <c r="H178" s="154">
        <v>0</v>
      </c>
      <c r="I178" s="155"/>
      <c r="J178" s="156">
        <f t="shared" si="30"/>
        <v>0</v>
      </c>
      <c r="K178" s="157"/>
      <c r="L178" s="33"/>
      <c r="M178" s="158" t="s">
        <v>1</v>
      </c>
      <c r="N178" s="159" t="s">
        <v>35</v>
      </c>
      <c r="O178" s="58"/>
      <c r="P178" s="160">
        <f t="shared" si="31"/>
        <v>0</v>
      </c>
      <c r="Q178" s="160">
        <v>0</v>
      </c>
      <c r="R178" s="160">
        <f t="shared" si="32"/>
        <v>0</v>
      </c>
      <c r="S178" s="160">
        <v>0</v>
      </c>
      <c r="T178" s="161">
        <f t="shared" si="3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171</v>
      </c>
      <c r="AT178" s="162" t="s">
        <v>167</v>
      </c>
      <c r="AU178" s="162" t="s">
        <v>84</v>
      </c>
      <c r="AY178" s="17" t="s">
        <v>164</v>
      </c>
      <c r="BE178" s="163">
        <f t="shared" si="34"/>
        <v>0</v>
      </c>
      <c r="BF178" s="163">
        <f t="shared" si="35"/>
        <v>0</v>
      </c>
      <c r="BG178" s="163">
        <f t="shared" si="36"/>
        <v>0</v>
      </c>
      <c r="BH178" s="163">
        <f t="shared" si="37"/>
        <v>0</v>
      </c>
      <c r="BI178" s="163">
        <f t="shared" si="38"/>
        <v>0</v>
      </c>
      <c r="BJ178" s="17" t="s">
        <v>84</v>
      </c>
      <c r="BK178" s="163">
        <f t="shared" si="39"/>
        <v>0</v>
      </c>
      <c r="BL178" s="17" t="s">
        <v>171</v>
      </c>
      <c r="BM178" s="162" t="s">
        <v>493</v>
      </c>
    </row>
    <row r="179" spans="1:65" s="2" customFormat="1" ht="24.2" customHeight="1">
      <c r="A179" s="32"/>
      <c r="B179" s="149"/>
      <c r="C179" s="150" t="s">
        <v>347</v>
      </c>
      <c r="D179" s="150" t="s">
        <v>167</v>
      </c>
      <c r="E179" s="151" t="s">
        <v>1501</v>
      </c>
      <c r="F179" s="152" t="s">
        <v>1502</v>
      </c>
      <c r="G179" s="153" t="s">
        <v>293</v>
      </c>
      <c r="H179" s="154">
        <v>0</v>
      </c>
      <c r="I179" s="155"/>
      <c r="J179" s="156">
        <f t="shared" si="30"/>
        <v>0</v>
      </c>
      <c r="K179" s="157"/>
      <c r="L179" s="33"/>
      <c r="M179" s="158" t="s">
        <v>1</v>
      </c>
      <c r="N179" s="159" t="s">
        <v>35</v>
      </c>
      <c r="O179" s="58"/>
      <c r="P179" s="160">
        <f t="shared" si="31"/>
        <v>0</v>
      </c>
      <c r="Q179" s="160">
        <v>0</v>
      </c>
      <c r="R179" s="160">
        <f t="shared" si="32"/>
        <v>0</v>
      </c>
      <c r="S179" s="160">
        <v>0</v>
      </c>
      <c r="T179" s="161">
        <f t="shared" si="3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171</v>
      </c>
      <c r="AT179" s="162" t="s">
        <v>167</v>
      </c>
      <c r="AU179" s="162" t="s">
        <v>84</v>
      </c>
      <c r="AY179" s="17" t="s">
        <v>164</v>
      </c>
      <c r="BE179" s="163">
        <f t="shared" si="34"/>
        <v>0</v>
      </c>
      <c r="BF179" s="163">
        <f t="shared" si="35"/>
        <v>0</v>
      </c>
      <c r="BG179" s="163">
        <f t="shared" si="36"/>
        <v>0</v>
      </c>
      <c r="BH179" s="163">
        <f t="shared" si="37"/>
        <v>0</v>
      </c>
      <c r="BI179" s="163">
        <f t="shared" si="38"/>
        <v>0</v>
      </c>
      <c r="BJ179" s="17" t="s">
        <v>84</v>
      </c>
      <c r="BK179" s="163">
        <f t="shared" si="39"/>
        <v>0</v>
      </c>
      <c r="BL179" s="17" t="s">
        <v>171</v>
      </c>
      <c r="BM179" s="162" t="s">
        <v>503</v>
      </c>
    </row>
    <row r="180" spans="1:65" s="2" customFormat="1" ht="14.45" customHeight="1">
      <c r="A180" s="32"/>
      <c r="B180" s="149"/>
      <c r="C180" s="150" t="s">
        <v>351</v>
      </c>
      <c r="D180" s="150" t="s">
        <v>167</v>
      </c>
      <c r="E180" s="151" t="s">
        <v>1503</v>
      </c>
      <c r="F180" s="152" t="s">
        <v>1504</v>
      </c>
      <c r="G180" s="153" t="s">
        <v>293</v>
      </c>
      <c r="H180" s="154">
        <v>0</v>
      </c>
      <c r="I180" s="155"/>
      <c r="J180" s="156">
        <f t="shared" si="30"/>
        <v>0</v>
      </c>
      <c r="K180" s="157"/>
      <c r="L180" s="33"/>
      <c r="M180" s="158" t="s">
        <v>1</v>
      </c>
      <c r="N180" s="159" t="s">
        <v>35</v>
      </c>
      <c r="O180" s="58"/>
      <c r="P180" s="160">
        <f t="shared" si="31"/>
        <v>0</v>
      </c>
      <c r="Q180" s="160">
        <v>0</v>
      </c>
      <c r="R180" s="160">
        <f t="shared" si="32"/>
        <v>0</v>
      </c>
      <c r="S180" s="160">
        <v>0</v>
      </c>
      <c r="T180" s="161">
        <f t="shared" si="3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171</v>
      </c>
      <c r="AT180" s="162" t="s">
        <v>167</v>
      </c>
      <c r="AU180" s="162" t="s">
        <v>84</v>
      </c>
      <c r="AY180" s="17" t="s">
        <v>164</v>
      </c>
      <c r="BE180" s="163">
        <f t="shared" si="34"/>
        <v>0</v>
      </c>
      <c r="BF180" s="163">
        <f t="shared" si="35"/>
        <v>0</v>
      </c>
      <c r="BG180" s="163">
        <f t="shared" si="36"/>
        <v>0</v>
      </c>
      <c r="BH180" s="163">
        <f t="shared" si="37"/>
        <v>0</v>
      </c>
      <c r="BI180" s="163">
        <f t="shared" si="38"/>
        <v>0</v>
      </c>
      <c r="BJ180" s="17" t="s">
        <v>84</v>
      </c>
      <c r="BK180" s="163">
        <f t="shared" si="39"/>
        <v>0</v>
      </c>
      <c r="BL180" s="17" t="s">
        <v>171</v>
      </c>
      <c r="BM180" s="162" t="s">
        <v>513</v>
      </c>
    </row>
    <row r="181" spans="1:65" s="2" customFormat="1" ht="24.2" customHeight="1">
      <c r="A181" s="32"/>
      <c r="B181" s="149"/>
      <c r="C181" s="164" t="s">
        <v>355</v>
      </c>
      <c r="D181" s="164" t="s">
        <v>172</v>
      </c>
      <c r="E181" s="165" t="s">
        <v>1505</v>
      </c>
      <c r="F181" s="166" t="s">
        <v>1506</v>
      </c>
      <c r="G181" s="167" t="s">
        <v>293</v>
      </c>
      <c r="H181" s="168">
        <v>0</v>
      </c>
      <c r="I181" s="169"/>
      <c r="J181" s="170">
        <f t="shared" si="30"/>
        <v>0</v>
      </c>
      <c r="K181" s="171"/>
      <c r="L181" s="172"/>
      <c r="M181" s="173" t="s">
        <v>1</v>
      </c>
      <c r="N181" s="174" t="s">
        <v>35</v>
      </c>
      <c r="O181" s="58"/>
      <c r="P181" s="160">
        <f t="shared" si="31"/>
        <v>0</v>
      </c>
      <c r="Q181" s="160">
        <v>0</v>
      </c>
      <c r="R181" s="160">
        <f t="shared" si="32"/>
        <v>0</v>
      </c>
      <c r="S181" s="160">
        <v>0</v>
      </c>
      <c r="T181" s="161">
        <f t="shared" si="3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175</v>
      </c>
      <c r="AT181" s="162" t="s">
        <v>172</v>
      </c>
      <c r="AU181" s="162" t="s">
        <v>84</v>
      </c>
      <c r="AY181" s="17" t="s">
        <v>164</v>
      </c>
      <c r="BE181" s="163">
        <f t="shared" si="34"/>
        <v>0</v>
      </c>
      <c r="BF181" s="163">
        <f t="shared" si="35"/>
        <v>0</v>
      </c>
      <c r="BG181" s="163">
        <f t="shared" si="36"/>
        <v>0</v>
      </c>
      <c r="BH181" s="163">
        <f t="shared" si="37"/>
        <v>0</v>
      </c>
      <c r="BI181" s="163">
        <f t="shared" si="38"/>
        <v>0</v>
      </c>
      <c r="BJ181" s="17" t="s">
        <v>84</v>
      </c>
      <c r="BK181" s="163">
        <f t="shared" si="39"/>
        <v>0</v>
      </c>
      <c r="BL181" s="17" t="s">
        <v>171</v>
      </c>
      <c r="BM181" s="162" t="s">
        <v>640</v>
      </c>
    </row>
    <row r="182" spans="1:65" s="2" customFormat="1" ht="14.45" customHeight="1">
      <c r="A182" s="32"/>
      <c r="B182" s="149"/>
      <c r="C182" s="150" t="s">
        <v>359</v>
      </c>
      <c r="D182" s="150" t="s">
        <v>167</v>
      </c>
      <c r="E182" s="151" t="s">
        <v>1507</v>
      </c>
      <c r="F182" s="152" t="s">
        <v>1508</v>
      </c>
      <c r="G182" s="153" t="s">
        <v>293</v>
      </c>
      <c r="H182" s="154">
        <v>0</v>
      </c>
      <c r="I182" s="155"/>
      <c r="J182" s="156">
        <f t="shared" si="30"/>
        <v>0</v>
      </c>
      <c r="K182" s="157"/>
      <c r="L182" s="33"/>
      <c r="M182" s="158" t="s">
        <v>1</v>
      </c>
      <c r="N182" s="159" t="s">
        <v>35</v>
      </c>
      <c r="O182" s="58"/>
      <c r="P182" s="160">
        <f t="shared" si="31"/>
        <v>0</v>
      </c>
      <c r="Q182" s="160">
        <v>0</v>
      </c>
      <c r="R182" s="160">
        <f t="shared" si="32"/>
        <v>0</v>
      </c>
      <c r="S182" s="160">
        <v>0</v>
      </c>
      <c r="T182" s="161">
        <f t="shared" si="3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171</v>
      </c>
      <c r="AT182" s="162" t="s">
        <v>167</v>
      </c>
      <c r="AU182" s="162" t="s">
        <v>84</v>
      </c>
      <c r="AY182" s="17" t="s">
        <v>164</v>
      </c>
      <c r="BE182" s="163">
        <f t="shared" si="34"/>
        <v>0</v>
      </c>
      <c r="BF182" s="163">
        <f t="shared" si="35"/>
        <v>0</v>
      </c>
      <c r="BG182" s="163">
        <f t="shared" si="36"/>
        <v>0</v>
      </c>
      <c r="BH182" s="163">
        <f t="shared" si="37"/>
        <v>0</v>
      </c>
      <c r="BI182" s="163">
        <f t="shared" si="38"/>
        <v>0</v>
      </c>
      <c r="BJ182" s="17" t="s">
        <v>84</v>
      </c>
      <c r="BK182" s="163">
        <f t="shared" si="39"/>
        <v>0</v>
      </c>
      <c r="BL182" s="17" t="s">
        <v>171</v>
      </c>
      <c r="BM182" s="162" t="s">
        <v>643</v>
      </c>
    </row>
    <row r="183" spans="1:65" s="2" customFormat="1" ht="24.2" customHeight="1">
      <c r="A183" s="32"/>
      <c r="B183" s="149"/>
      <c r="C183" s="150" t="s">
        <v>363</v>
      </c>
      <c r="D183" s="150" t="s">
        <v>167</v>
      </c>
      <c r="E183" s="151" t="s">
        <v>1509</v>
      </c>
      <c r="F183" s="152" t="s">
        <v>1510</v>
      </c>
      <c r="G183" s="153" t="s">
        <v>280</v>
      </c>
      <c r="H183" s="154">
        <v>0</v>
      </c>
      <c r="I183" s="155"/>
      <c r="J183" s="156">
        <f t="shared" si="30"/>
        <v>0</v>
      </c>
      <c r="K183" s="157"/>
      <c r="L183" s="33"/>
      <c r="M183" s="158" t="s">
        <v>1</v>
      </c>
      <c r="N183" s="159" t="s">
        <v>35</v>
      </c>
      <c r="O183" s="58"/>
      <c r="P183" s="160">
        <f t="shared" si="31"/>
        <v>0</v>
      </c>
      <c r="Q183" s="160">
        <v>0</v>
      </c>
      <c r="R183" s="160">
        <f t="shared" si="32"/>
        <v>0</v>
      </c>
      <c r="S183" s="160">
        <v>0</v>
      </c>
      <c r="T183" s="161">
        <f t="shared" si="3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171</v>
      </c>
      <c r="AT183" s="162" t="s">
        <v>167</v>
      </c>
      <c r="AU183" s="162" t="s">
        <v>84</v>
      </c>
      <c r="AY183" s="17" t="s">
        <v>164</v>
      </c>
      <c r="BE183" s="163">
        <f t="shared" si="34"/>
        <v>0</v>
      </c>
      <c r="BF183" s="163">
        <f t="shared" si="35"/>
        <v>0</v>
      </c>
      <c r="BG183" s="163">
        <f t="shared" si="36"/>
        <v>0</v>
      </c>
      <c r="BH183" s="163">
        <f t="shared" si="37"/>
        <v>0</v>
      </c>
      <c r="BI183" s="163">
        <f t="shared" si="38"/>
        <v>0</v>
      </c>
      <c r="BJ183" s="17" t="s">
        <v>84</v>
      </c>
      <c r="BK183" s="163">
        <f t="shared" si="39"/>
        <v>0</v>
      </c>
      <c r="BL183" s="17" t="s">
        <v>171</v>
      </c>
      <c r="BM183" s="162" t="s">
        <v>646</v>
      </c>
    </row>
    <row r="184" spans="1:65" s="2" customFormat="1" ht="24.2" customHeight="1">
      <c r="A184" s="32"/>
      <c r="B184" s="149"/>
      <c r="C184" s="150" t="s">
        <v>367</v>
      </c>
      <c r="D184" s="150" t="s">
        <v>167</v>
      </c>
      <c r="E184" s="151" t="s">
        <v>1511</v>
      </c>
      <c r="F184" s="152" t="s">
        <v>1512</v>
      </c>
      <c r="G184" s="153" t="s">
        <v>180</v>
      </c>
      <c r="H184" s="175"/>
      <c r="I184" s="155"/>
      <c r="J184" s="156">
        <f t="shared" si="30"/>
        <v>0</v>
      </c>
      <c r="K184" s="157"/>
      <c r="L184" s="33"/>
      <c r="M184" s="158" t="s">
        <v>1</v>
      </c>
      <c r="N184" s="159" t="s">
        <v>35</v>
      </c>
      <c r="O184" s="58"/>
      <c r="P184" s="160">
        <f t="shared" si="31"/>
        <v>0</v>
      </c>
      <c r="Q184" s="160">
        <v>0</v>
      </c>
      <c r="R184" s="160">
        <f t="shared" si="32"/>
        <v>0</v>
      </c>
      <c r="S184" s="160">
        <v>0</v>
      </c>
      <c r="T184" s="161">
        <f t="shared" si="3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171</v>
      </c>
      <c r="AT184" s="162" t="s">
        <v>167</v>
      </c>
      <c r="AU184" s="162" t="s">
        <v>84</v>
      </c>
      <c r="AY184" s="17" t="s">
        <v>164</v>
      </c>
      <c r="BE184" s="163">
        <f t="shared" si="34"/>
        <v>0</v>
      </c>
      <c r="BF184" s="163">
        <f t="shared" si="35"/>
        <v>0</v>
      </c>
      <c r="BG184" s="163">
        <f t="shared" si="36"/>
        <v>0</v>
      </c>
      <c r="BH184" s="163">
        <f t="shared" si="37"/>
        <v>0</v>
      </c>
      <c r="BI184" s="163">
        <f t="shared" si="38"/>
        <v>0</v>
      </c>
      <c r="BJ184" s="17" t="s">
        <v>84</v>
      </c>
      <c r="BK184" s="163">
        <f t="shared" si="39"/>
        <v>0</v>
      </c>
      <c r="BL184" s="17" t="s">
        <v>171</v>
      </c>
      <c r="BM184" s="162" t="s">
        <v>649</v>
      </c>
    </row>
    <row r="185" spans="1:65" s="2" customFormat="1" ht="24.2" customHeight="1">
      <c r="A185" s="32"/>
      <c r="B185" s="149"/>
      <c r="C185" s="150" t="s">
        <v>371</v>
      </c>
      <c r="D185" s="150" t="s">
        <v>167</v>
      </c>
      <c r="E185" s="151" t="s">
        <v>1513</v>
      </c>
      <c r="F185" s="152" t="s">
        <v>1514</v>
      </c>
      <c r="G185" s="153" t="s">
        <v>180</v>
      </c>
      <c r="H185" s="175"/>
      <c r="I185" s="155"/>
      <c r="J185" s="156">
        <f t="shared" si="30"/>
        <v>0</v>
      </c>
      <c r="K185" s="157"/>
      <c r="L185" s="33"/>
      <c r="M185" s="158" t="s">
        <v>1</v>
      </c>
      <c r="N185" s="159" t="s">
        <v>35</v>
      </c>
      <c r="O185" s="58"/>
      <c r="P185" s="160">
        <f t="shared" si="31"/>
        <v>0</v>
      </c>
      <c r="Q185" s="160">
        <v>0</v>
      </c>
      <c r="R185" s="160">
        <f t="shared" si="32"/>
        <v>0</v>
      </c>
      <c r="S185" s="160">
        <v>0</v>
      </c>
      <c r="T185" s="161">
        <f t="shared" si="3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171</v>
      </c>
      <c r="AT185" s="162" t="s">
        <v>167</v>
      </c>
      <c r="AU185" s="162" t="s">
        <v>84</v>
      </c>
      <c r="AY185" s="17" t="s">
        <v>164</v>
      </c>
      <c r="BE185" s="163">
        <f t="shared" si="34"/>
        <v>0</v>
      </c>
      <c r="BF185" s="163">
        <f t="shared" si="35"/>
        <v>0</v>
      </c>
      <c r="BG185" s="163">
        <f t="shared" si="36"/>
        <v>0</v>
      </c>
      <c r="BH185" s="163">
        <f t="shared" si="37"/>
        <v>0</v>
      </c>
      <c r="BI185" s="163">
        <f t="shared" si="38"/>
        <v>0</v>
      </c>
      <c r="BJ185" s="17" t="s">
        <v>84</v>
      </c>
      <c r="BK185" s="163">
        <f t="shared" si="39"/>
        <v>0</v>
      </c>
      <c r="BL185" s="17" t="s">
        <v>171</v>
      </c>
      <c r="BM185" s="162" t="s">
        <v>652</v>
      </c>
    </row>
    <row r="186" spans="1:65" s="12" customFormat="1" ht="22.9" customHeight="1">
      <c r="B186" s="136"/>
      <c r="D186" s="137" t="s">
        <v>68</v>
      </c>
      <c r="E186" s="147" t="s">
        <v>1515</v>
      </c>
      <c r="F186" s="147" t="s">
        <v>1516</v>
      </c>
      <c r="I186" s="139"/>
      <c r="J186" s="148">
        <f>BK186</f>
        <v>0</v>
      </c>
      <c r="L186" s="136"/>
      <c r="M186" s="141"/>
      <c r="N186" s="142"/>
      <c r="O186" s="142"/>
      <c r="P186" s="143">
        <f>SUM(P187:P216)</f>
        <v>0</v>
      </c>
      <c r="Q186" s="142"/>
      <c r="R186" s="143">
        <f>SUM(R187:R216)</f>
        <v>2.64744E-3</v>
      </c>
      <c r="S186" s="142"/>
      <c r="T186" s="144">
        <f>SUM(T187:T216)</f>
        <v>0</v>
      </c>
      <c r="AR186" s="137" t="s">
        <v>84</v>
      </c>
      <c r="AT186" s="145" t="s">
        <v>68</v>
      </c>
      <c r="AU186" s="145" t="s">
        <v>77</v>
      </c>
      <c r="AY186" s="137" t="s">
        <v>164</v>
      </c>
      <c r="BK186" s="146">
        <f>SUM(BK187:BK216)</f>
        <v>0</v>
      </c>
    </row>
    <row r="187" spans="1:65" s="2" customFormat="1" ht="24.2" customHeight="1">
      <c r="A187" s="32"/>
      <c r="B187" s="149"/>
      <c r="C187" s="150" t="s">
        <v>375</v>
      </c>
      <c r="D187" s="150" t="s">
        <v>167</v>
      </c>
      <c r="E187" s="151" t="s">
        <v>1517</v>
      </c>
      <c r="F187" s="152" t="s">
        <v>1518</v>
      </c>
      <c r="G187" s="153" t="s">
        <v>280</v>
      </c>
      <c r="H187" s="154">
        <v>0</v>
      </c>
      <c r="I187" s="155"/>
      <c r="J187" s="156">
        <f t="shared" ref="J187:J216" si="40">ROUND(I187*H187,2)</f>
        <v>0</v>
      </c>
      <c r="K187" s="157"/>
      <c r="L187" s="33"/>
      <c r="M187" s="158" t="s">
        <v>1</v>
      </c>
      <c r="N187" s="159" t="s">
        <v>35</v>
      </c>
      <c r="O187" s="58"/>
      <c r="P187" s="160">
        <f t="shared" ref="P187:P216" si="41">O187*H187</f>
        <v>0</v>
      </c>
      <c r="Q187" s="160">
        <v>3.1575040000000002E-3</v>
      </c>
      <c r="R187" s="160">
        <f t="shared" ref="R187:R216" si="42">Q187*H187</f>
        <v>0</v>
      </c>
      <c r="S187" s="160">
        <v>0</v>
      </c>
      <c r="T187" s="161">
        <f t="shared" ref="T187:T216" si="43"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171</v>
      </c>
      <c r="AT187" s="162" t="s">
        <v>167</v>
      </c>
      <c r="AU187" s="162" t="s">
        <v>84</v>
      </c>
      <c r="AY187" s="17" t="s">
        <v>164</v>
      </c>
      <c r="BE187" s="163">
        <f t="shared" ref="BE187:BE216" si="44">IF(N187="základná",J187,0)</f>
        <v>0</v>
      </c>
      <c r="BF187" s="163">
        <f t="shared" ref="BF187:BF216" si="45">IF(N187="znížená",J187,0)</f>
        <v>0</v>
      </c>
      <c r="BG187" s="163">
        <f t="shared" ref="BG187:BG216" si="46">IF(N187="zákl. prenesená",J187,0)</f>
        <v>0</v>
      </c>
      <c r="BH187" s="163">
        <f t="shared" ref="BH187:BH216" si="47">IF(N187="zníž. prenesená",J187,0)</f>
        <v>0</v>
      </c>
      <c r="BI187" s="163">
        <f t="shared" ref="BI187:BI216" si="48">IF(N187="nulová",J187,0)</f>
        <v>0</v>
      </c>
      <c r="BJ187" s="17" t="s">
        <v>84</v>
      </c>
      <c r="BK187" s="163">
        <f t="shared" ref="BK187:BK216" si="49">ROUND(I187*H187,2)</f>
        <v>0</v>
      </c>
      <c r="BL187" s="17" t="s">
        <v>171</v>
      </c>
      <c r="BM187" s="162" t="s">
        <v>655</v>
      </c>
    </row>
    <row r="188" spans="1:65" s="2" customFormat="1" ht="24.2" customHeight="1">
      <c r="A188" s="32"/>
      <c r="B188" s="149"/>
      <c r="C188" s="150" t="s">
        <v>379</v>
      </c>
      <c r="D188" s="150" t="s">
        <v>167</v>
      </c>
      <c r="E188" s="151" t="s">
        <v>1519</v>
      </c>
      <c r="F188" s="152" t="s">
        <v>1520</v>
      </c>
      <c r="G188" s="153" t="s">
        <v>280</v>
      </c>
      <c r="H188" s="154">
        <v>0</v>
      </c>
      <c r="I188" s="155"/>
      <c r="J188" s="156">
        <f t="shared" si="40"/>
        <v>0</v>
      </c>
      <c r="K188" s="157"/>
      <c r="L188" s="33"/>
      <c r="M188" s="158" t="s">
        <v>1</v>
      </c>
      <c r="N188" s="159" t="s">
        <v>35</v>
      </c>
      <c r="O188" s="58"/>
      <c r="P188" s="160">
        <f t="shared" si="41"/>
        <v>0</v>
      </c>
      <c r="Q188" s="160">
        <v>3.8907540000000002E-3</v>
      </c>
      <c r="R188" s="160">
        <f t="shared" si="42"/>
        <v>0</v>
      </c>
      <c r="S188" s="160">
        <v>0</v>
      </c>
      <c r="T188" s="161">
        <f t="shared" si="4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171</v>
      </c>
      <c r="AT188" s="162" t="s">
        <v>167</v>
      </c>
      <c r="AU188" s="162" t="s">
        <v>84</v>
      </c>
      <c r="AY188" s="17" t="s">
        <v>164</v>
      </c>
      <c r="BE188" s="163">
        <f t="shared" si="44"/>
        <v>0</v>
      </c>
      <c r="BF188" s="163">
        <f t="shared" si="45"/>
        <v>0</v>
      </c>
      <c r="BG188" s="163">
        <f t="shared" si="46"/>
        <v>0</v>
      </c>
      <c r="BH188" s="163">
        <f t="shared" si="47"/>
        <v>0</v>
      </c>
      <c r="BI188" s="163">
        <f t="shared" si="48"/>
        <v>0</v>
      </c>
      <c r="BJ188" s="17" t="s">
        <v>84</v>
      </c>
      <c r="BK188" s="163">
        <f t="shared" si="49"/>
        <v>0</v>
      </c>
      <c r="BL188" s="17" t="s">
        <v>171</v>
      </c>
      <c r="BM188" s="162" t="s">
        <v>658</v>
      </c>
    </row>
    <row r="189" spans="1:65" s="2" customFormat="1" ht="24.2" customHeight="1">
      <c r="A189" s="32"/>
      <c r="B189" s="149"/>
      <c r="C189" s="150" t="s">
        <v>383</v>
      </c>
      <c r="D189" s="150" t="s">
        <v>167</v>
      </c>
      <c r="E189" s="151" t="s">
        <v>1521</v>
      </c>
      <c r="F189" s="152" t="s">
        <v>1522</v>
      </c>
      <c r="G189" s="153" t="s">
        <v>895</v>
      </c>
      <c r="H189" s="154">
        <v>0</v>
      </c>
      <c r="I189" s="155"/>
      <c r="J189" s="156">
        <f t="shared" si="40"/>
        <v>0</v>
      </c>
      <c r="K189" s="157"/>
      <c r="L189" s="33"/>
      <c r="M189" s="158" t="s">
        <v>1</v>
      </c>
      <c r="N189" s="159" t="s">
        <v>35</v>
      </c>
      <c r="O189" s="58"/>
      <c r="P189" s="160">
        <f t="shared" si="41"/>
        <v>0</v>
      </c>
      <c r="Q189" s="160">
        <v>0</v>
      </c>
      <c r="R189" s="160">
        <f t="shared" si="42"/>
        <v>0</v>
      </c>
      <c r="S189" s="160">
        <v>0</v>
      </c>
      <c r="T189" s="161">
        <f t="shared" si="4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171</v>
      </c>
      <c r="AT189" s="162" t="s">
        <v>167</v>
      </c>
      <c r="AU189" s="162" t="s">
        <v>84</v>
      </c>
      <c r="AY189" s="17" t="s">
        <v>164</v>
      </c>
      <c r="BE189" s="163">
        <f t="shared" si="44"/>
        <v>0</v>
      </c>
      <c r="BF189" s="163">
        <f t="shared" si="45"/>
        <v>0</v>
      </c>
      <c r="BG189" s="163">
        <f t="shared" si="46"/>
        <v>0</v>
      </c>
      <c r="BH189" s="163">
        <f t="shared" si="47"/>
        <v>0</v>
      </c>
      <c r="BI189" s="163">
        <f t="shared" si="48"/>
        <v>0</v>
      </c>
      <c r="BJ189" s="17" t="s">
        <v>84</v>
      </c>
      <c r="BK189" s="163">
        <f t="shared" si="49"/>
        <v>0</v>
      </c>
      <c r="BL189" s="17" t="s">
        <v>171</v>
      </c>
      <c r="BM189" s="162" t="s">
        <v>661</v>
      </c>
    </row>
    <row r="190" spans="1:65" s="2" customFormat="1" ht="24.2" customHeight="1">
      <c r="A190" s="32"/>
      <c r="B190" s="149"/>
      <c r="C190" s="150" t="s">
        <v>387</v>
      </c>
      <c r="D190" s="150" t="s">
        <v>167</v>
      </c>
      <c r="E190" s="151" t="s">
        <v>1523</v>
      </c>
      <c r="F190" s="152" t="s">
        <v>1524</v>
      </c>
      <c r="G190" s="153" t="s">
        <v>293</v>
      </c>
      <c r="H190" s="154">
        <v>0</v>
      </c>
      <c r="I190" s="155"/>
      <c r="J190" s="156">
        <f t="shared" si="40"/>
        <v>0</v>
      </c>
      <c r="K190" s="157"/>
      <c r="L190" s="33"/>
      <c r="M190" s="158" t="s">
        <v>1</v>
      </c>
      <c r="N190" s="159" t="s">
        <v>35</v>
      </c>
      <c r="O190" s="58"/>
      <c r="P190" s="160">
        <f t="shared" si="41"/>
        <v>0</v>
      </c>
      <c r="Q190" s="160">
        <v>6.7400000000000001E-4</v>
      </c>
      <c r="R190" s="160">
        <f t="shared" si="42"/>
        <v>0</v>
      </c>
      <c r="S190" s="160">
        <v>0</v>
      </c>
      <c r="T190" s="161">
        <f t="shared" si="4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171</v>
      </c>
      <c r="AT190" s="162" t="s">
        <v>167</v>
      </c>
      <c r="AU190" s="162" t="s">
        <v>84</v>
      </c>
      <c r="AY190" s="17" t="s">
        <v>164</v>
      </c>
      <c r="BE190" s="163">
        <f t="shared" si="44"/>
        <v>0</v>
      </c>
      <c r="BF190" s="163">
        <f t="shared" si="45"/>
        <v>0</v>
      </c>
      <c r="BG190" s="163">
        <f t="shared" si="46"/>
        <v>0</v>
      </c>
      <c r="BH190" s="163">
        <f t="shared" si="47"/>
        <v>0</v>
      </c>
      <c r="BI190" s="163">
        <f t="shared" si="48"/>
        <v>0</v>
      </c>
      <c r="BJ190" s="17" t="s">
        <v>84</v>
      </c>
      <c r="BK190" s="163">
        <f t="shared" si="49"/>
        <v>0</v>
      </c>
      <c r="BL190" s="17" t="s">
        <v>171</v>
      </c>
      <c r="BM190" s="162" t="s">
        <v>664</v>
      </c>
    </row>
    <row r="191" spans="1:65" s="2" customFormat="1" ht="14.45" customHeight="1">
      <c r="A191" s="32"/>
      <c r="B191" s="149"/>
      <c r="C191" s="150" t="s">
        <v>391</v>
      </c>
      <c r="D191" s="150" t="s">
        <v>167</v>
      </c>
      <c r="E191" s="151" t="s">
        <v>1525</v>
      </c>
      <c r="F191" s="152" t="s">
        <v>1526</v>
      </c>
      <c r="G191" s="153" t="s">
        <v>280</v>
      </c>
      <c r="H191" s="154">
        <v>0</v>
      </c>
      <c r="I191" s="155"/>
      <c r="J191" s="156">
        <f t="shared" si="40"/>
        <v>0</v>
      </c>
      <c r="K191" s="157"/>
      <c r="L191" s="33"/>
      <c r="M191" s="158" t="s">
        <v>1</v>
      </c>
      <c r="N191" s="159" t="s">
        <v>35</v>
      </c>
      <c r="O191" s="58"/>
      <c r="P191" s="160">
        <f t="shared" si="41"/>
        <v>0</v>
      </c>
      <c r="Q191" s="160">
        <v>0</v>
      </c>
      <c r="R191" s="160">
        <f t="shared" si="42"/>
        <v>0</v>
      </c>
      <c r="S191" s="160">
        <v>0</v>
      </c>
      <c r="T191" s="161">
        <f t="shared" si="4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171</v>
      </c>
      <c r="AT191" s="162" t="s">
        <v>167</v>
      </c>
      <c r="AU191" s="162" t="s">
        <v>84</v>
      </c>
      <c r="AY191" s="17" t="s">
        <v>164</v>
      </c>
      <c r="BE191" s="163">
        <f t="shared" si="44"/>
        <v>0</v>
      </c>
      <c r="BF191" s="163">
        <f t="shared" si="45"/>
        <v>0</v>
      </c>
      <c r="BG191" s="163">
        <f t="shared" si="46"/>
        <v>0</v>
      </c>
      <c r="BH191" s="163">
        <f t="shared" si="47"/>
        <v>0</v>
      </c>
      <c r="BI191" s="163">
        <f t="shared" si="48"/>
        <v>0</v>
      </c>
      <c r="BJ191" s="17" t="s">
        <v>84</v>
      </c>
      <c r="BK191" s="163">
        <f t="shared" si="49"/>
        <v>0</v>
      </c>
      <c r="BL191" s="17" t="s">
        <v>171</v>
      </c>
      <c r="BM191" s="162" t="s">
        <v>667</v>
      </c>
    </row>
    <row r="192" spans="1:65" s="2" customFormat="1" ht="14.45" customHeight="1">
      <c r="A192" s="32"/>
      <c r="B192" s="149"/>
      <c r="C192" s="150" t="s">
        <v>397</v>
      </c>
      <c r="D192" s="150" t="s">
        <v>167</v>
      </c>
      <c r="E192" s="151" t="s">
        <v>1527</v>
      </c>
      <c r="F192" s="152" t="s">
        <v>1528</v>
      </c>
      <c r="G192" s="153" t="s">
        <v>280</v>
      </c>
      <c r="H192" s="154">
        <v>0</v>
      </c>
      <c r="I192" s="155"/>
      <c r="J192" s="156">
        <f t="shared" si="40"/>
        <v>0</v>
      </c>
      <c r="K192" s="157"/>
      <c r="L192" s="33"/>
      <c r="M192" s="158" t="s">
        <v>1</v>
      </c>
      <c r="N192" s="159" t="s">
        <v>35</v>
      </c>
      <c r="O192" s="58"/>
      <c r="P192" s="160">
        <f t="shared" si="41"/>
        <v>0</v>
      </c>
      <c r="Q192" s="160">
        <v>0</v>
      </c>
      <c r="R192" s="160">
        <f t="shared" si="42"/>
        <v>0</v>
      </c>
      <c r="S192" s="160">
        <v>0</v>
      </c>
      <c r="T192" s="161">
        <f t="shared" si="4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171</v>
      </c>
      <c r="AT192" s="162" t="s">
        <v>167</v>
      </c>
      <c r="AU192" s="162" t="s">
        <v>84</v>
      </c>
      <c r="AY192" s="17" t="s">
        <v>164</v>
      </c>
      <c r="BE192" s="163">
        <f t="shared" si="44"/>
        <v>0</v>
      </c>
      <c r="BF192" s="163">
        <f t="shared" si="45"/>
        <v>0</v>
      </c>
      <c r="BG192" s="163">
        <f t="shared" si="46"/>
        <v>0</v>
      </c>
      <c r="BH192" s="163">
        <f t="shared" si="47"/>
        <v>0</v>
      </c>
      <c r="BI192" s="163">
        <f t="shared" si="48"/>
        <v>0</v>
      </c>
      <c r="BJ192" s="17" t="s">
        <v>84</v>
      </c>
      <c r="BK192" s="163">
        <f t="shared" si="49"/>
        <v>0</v>
      </c>
      <c r="BL192" s="17" t="s">
        <v>171</v>
      </c>
      <c r="BM192" s="162" t="s">
        <v>670</v>
      </c>
    </row>
    <row r="193" spans="1:65" s="2" customFormat="1" ht="14.45" customHeight="1">
      <c r="A193" s="32"/>
      <c r="B193" s="149"/>
      <c r="C193" s="150" t="s">
        <v>401</v>
      </c>
      <c r="D193" s="150" t="s">
        <v>167</v>
      </c>
      <c r="E193" s="151" t="s">
        <v>1529</v>
      </c>
      <c r="F193" s="152" t="s">
        <v>1530</v>
      </c>
      <c r="G193" s="153" t="s">
        <v>280</v>
      </c>
      <c r="H193" s="154">
        <v>0</v>
      </c>
      <c r="I193" s="155"/>
      <c r="J193" s="156">
        <f t="shared" si="40"/>
        <v>0</v>
      </c>
      <c r="K193" s="157"/>
      <c r="L193" s="33"/>
      <c r="M193" s="158" t="s">
        <v>1</v>
      </c>
      <c r="N193" s="159" t="s">
        <v>35</v>
      </c>
      <c r="O193" s="58"/>
      <c r="P193" s="160">
        <f t="shared" si="41"/>
        <v>0</v>
      </c>
      <c r="Q193" s="160">
        <v>0</v>
      </c>
      <c r="R193" s="160">
        <f t="shared" si="42"/>
        <v>0</v>
      </c>
      <c r="S193" s="160">
        <v>0</v>
      </c>
      <c r="T193" s="161">
        <f t="shared" si="4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171</v>
      </c>
      <c r="AT193" s="162" t="s">
        <v>167</v>
      </c>
      <c r="AU193" s="162" t="s">
        <v>84</v>
      </c>
      <c r="AY193" s="17" t="s">
        <v>164</v>
      </c>
      <c r="BE193" s="163">
        <f t="shared" si="44"/>
        <v>0</v>
      </c>
      <c r="BF193" s="163">
        <f t="shared" si="45"/>
        <v>0</v>
      </c>
      <c r="BG193" s="163">
        <f t="shared" si="46"/>
        <v>0</v>
      </c>
      <c r="BH193" s="163">
        <f t="shared" si="47"/>
        <v>0</v>
      </c>
      <c r="BI193" s="163">
        <f t="shared" si="48"/>
        <v>0</v>
      </c>
      <c r="BJ193" s="17" t="s">
        <v>84</v>
      </c>
      <c r="BK193" s="163">
        <f t="shared" si="49"/>
        <v>0</v>
      </c>
      <c r="BL193" s="17" t="s">
        <v>171</v>
      </c>
      <c r="BM193" s="162" t="s">
        <v>673</v>
      </c>
    </row>
    <row r="194" spans="1:65" s="2" customFormat="1" ht="24.2" customHeight="1">
      <c r="A194" s="32"/>
      <c r="B194" s="149"/>
      <c r="C194" s="150" t="s">
        <v>407</v>
      </c>
      <c r="D194" s="150" t="s">
        <v>167</v>
      </c>
      <c r="E194" s="151" t="s">
        <v>1531</v>
      </c>
      <c r="F194" s="152" t="s">
        <v>1532</v>
      </c>
      <c r="G194" s="153" t="s">
        <v>293</v>
      </c>
      <c r="H194" s="154">
        <v>0</v>
      </c>
      <c r="I194" s="155"/>
      <c r="J194" s="156">
        <f t="shared" si="40"/>
        <v>0</v>
      </c>
      <c r="K194" s="157"/>
      <c r="L194" s="33"/>
      <c r="M194" s="158" t="s">
        <v>1</v>
      </c>
      <c r="N194" s="159" t="s">
        <v>35</v>
      </c>
      <c r="O194" s="58"/>
      <c r="P194" s="160">
        <f t="shared" si="41"/>
        <v>0</v>
      </c>
      <c r="Q194" s="160">
        <v>1.2852E-4</v>
      </c>
      <c r="R194" s="160">
        <f t="shared" si="42"/>
        <v>0</v>
      </c>
      <c r="S194" s="160">
        <v>0</v>
      </c>
      <c r="T194" s="161">
        <f t="shared" si="4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171</v>
      </c>
      <c r="AT194" s="162" t="s">
        <v>167</v>
      </c>
      <c r="AU194" s="162" t="s">
        <v>84</v>
      </c>
      <c r="AY194" s="17" t="s">
        <v>164</v>
      </c>
      <c r="BE194" s="163">
        <f t="shared" si="44"/>
        <v>0</v>
      </c>
      <c r="BF194" s="163">
        <f t="shared" si="45"/>
        <v>0</v>
      </c>
      <c r="BG194" s="163">
        <f t="shared" si="46"/>
        <v>0</v>
      </c>
      <c r="BH194" s="163">
        <f t="shared" si="47"/>
        <v>0</v>
      </c>
      <c r="BI194" s="163">
        <f t="shared" si="48"/>
        <v>0</v>
      </c>
      <c r="BJ194" s="17" t="s">
        <v>84</v>
      </c>
      <c r="BK194" s="163">
        <f t="shared" si="49"/>
        <v>0</v>
      </c>
      <c r="BL194" s="17" t="s">
        <v>171</v>
      </c>
      <c r="BM194" s="162" t="s">
        <v>676</v>
      </c>
    </row>
    <row r="195" spans="1:65" s="2" customFormat="1" ht="14.45" customHeight="1">
      <c r="A195" s="32"/>
      <c r="B195" s="149"/>
      <c r="C195" s="164" t="s">
        <v>412</v>
      </c>
      <c r="D195" s="164" t="s">
        <v>172</v>
      </c>
      <c r="E195" s="165" t="s">
        <v>1533</v>
      </c>
      <c r="F195" s="166" t="s">
        <v>1534</v>
      </c>
      <c r="G195" s="167" t="s">
        <v>293</v>
      </c>
      <c r="H195" s="168">
        <v>0</v>
      </c>
      <c r="I195" s="169"/>
      <c r="J195" s="170">
        <f t="shared" si="40"/>
        <v>0</v>
      </c>
      <c r="K195" s="171"/>
      <c r="L195" s="172"/>
      <c r="M195" s="173" t="s">
        <v>1</v>
      </c>
      <c r="N195" s="174" t="s">
        <v>35</v>
      </c>
      <c r="O195" s="58"/>
      <c r="P195" s="160">
        <f t="shared" si="41"/>
        <v>0</v>
      </c>
      <c r="Q195" s="160">
        <v>0</v>
      </c>
      <c r="R195" s="160">
        <f t="shared" si="42"/>
        <v>0</v>
      </c>
      <c r="S195" s="160">
        <v>0</v>
      </c>
      <c r="T195" s="161">
        <f t="shared" si="4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175</v>
      </c>
      <c r="AT195" s="162" t="s">
        <v>172</v>
      </c>
      <c r="AU195" s="162" t="s">
        <v>84</v>
      </c>
      <c r="AY195" s="17" t="s">
        <v>164</v>
      </c>
      <c r="BE195" s="163">
        <f t="shared" si="44"/>
        <v>0</v>
      </c>
      <c r="BF195" s="163">
        <f t="shared" si="45"/>
        <v>0</v>
      </c>
      <c r="BG195" s="163">
        <f t="shared" si="46"/>
        <v>0</v>
      </c>
      <c r="BH195" s="163">
        <f t="shared" si="47"/>
        <v>0</v>
      </c>
      <c r="BI195" s="163">
        <f t="shared" si="48"/>
        <v>0</v>
      </c>
      <c r="BJ195" s="17" t="s">
        <v>84</v>
      </c>
      <c r="BK195" s="163">
        <f t="shared" si="49"/>
        <v>0</v>
      </c>
      <c r="BL195" s="17" t="s">
        <v>171</v>
      </c>
      <c r="BM195" s="162" t="s">
        <v>678</v>
      </c>
    </row>
    <row r="196" spans="1:65" s="2" customFormat="1" ht="24.2" customHeight="1">
      <c r="A196" s="32"/>
      <c r="B196" s="149"/>
      <c r="C196" s="164" t="s">
        <v>418</v>
      </c>
      <c r="D196" s="164" t="s">
        <v>172</v>
      </c>
      <c r="E196" s="165" t="s">
        <v>1535</v>
      </c>
      <c r="F196" s="166" t="s">
        <v>1536</v>
      </c>
      <c r="G196" s="167" t="s">
        <v>293</v>
      </c>
      <c r="H196" s="168">
        <v>0</v>
      </c>
      <c r="I196" s="169"/>
      <c r="J196" s="170">
        <f t="shared" si="40"/>
        <v>0</v>
      </c>
      <c r="K196" s="171"/>
      <c r="L196" s="172"/>
      <c r="M196" s="173" t="s">
        <v>1</v>
      </c>
      <c r="N196" s="174" t="s">
        <v>35</v>
      </c>
      <c r="O196" s="58"/>
      <c r="P196" s="160">
        <f t="shared" si="41"/>
        <v>0</v>
      </c>
      <c r="Q196" s="160">
        <v>0</v>
      </c>
      <c r="R196" s="160">
        <f t="shared" si="42"/>
        <v>0</v>
      </c>
      <c r="S196" s="160">
        <v>0</v>
      </c>
      <c r="T196" s="161">
        <f t="shared" si="4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175</v>
      </c>
      <c r="AT196" s="162" t="s">
        <v>172</v>
      </c>
      <c r="AU196" s="162" t="s">
        <v>84</v>
      </c>
      <c r="AY196" s="17" t="s">
        <v>164</v>
      </c>
      <c r="BE196" s="163">
        <f t="shared" si="44"/>
        <v>0</v>
      </c>
      <c r="BF196" s="163">
        <f t="shared" si="45"/>
        <v>0</v>
      </c>
      <c r="BG196" s="163">
        <f t="shared" si="46"/>
        <v>0</v>
      </c>
      <c r="BH196" s="163">
        <f t="shared" si="47"/>
        <v>0</v>
      </c>
      <c r="BI196" s="163">
        <f t="shared" si="48"/>
        <v>0</v>
      </c>
      <c r="BJ196" s="17" t="s">
        <v>84</v>
      </c>
      <c r="BK196" s="163">
        <f t="shared" si="49"/>
        <v>0</v>
      </c>
      <c r="BL196" s="17" t="s">
        <v>171</v>
      </c>
      <c r="BM196" s="162" t="s">
        <v>681</v>
      </c>
    </row>
    <row r="197" spans="1:65" s="2" customFormat="1" ht="24.2" customHeight="1">
      <c r="A197" s="32"/>
      <c r="B197" s="149"/>
      <c r="C197" s="150" t="s">
        <v>422</v>
      </c>
      <c r="D197" s="150" t="s">
        <v>167</v>
      </c>
      <c r="E197" s="151" t="s">
        <v>1537</v>
      </c>
      <c r="F197" s="152" t="s">
        <v>1538</v>
      </c>
      <c r="G197" s="153" t="s">
        <v>1539</v>
      </c>
      <c r="H197" s="154">
        <v>0</v>
      </c>
      <c r="I197" s="155"/>
      <c r="J197" s="156">
        <f t="shared" si="40"/>
        <v>0</v>
      </c>
      <c r="K197" s="157"/>
      <c r="L197" s="33"/>
      <c r="M197" s="158" t="s">
        <v>1</v>
      </c>
      <c r="N197" s="159" t="s">
        <v>35</v>
      </c>
      <c r="O197" s="58"/>
      <c r="P197" s="160">
        <f t="shared" si="41"/>
        <v>0</v>
      </c>
      <c r="Q197" s="160">
        <v>2.5703999999999999E-4</v>
      </c>
      <c r="R197" s="160">
        <f t="shared" si="42"/>
        <v>0</v>
      </c>
      <c r="S197" s="160">
        <v>0</v>
      </c>
      <c r="T197" s="161">
        <f t="shared" si="4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171</v>
      </c>
      <c r="AT197" s="162" t="s">
        <v>167</v>
      </c>
      <c r="AU197" s="162" t="s">
        <v>84</v>
      </c>
      <c r="AY197" s="17" t="s">
        <v>164</v>
      </c>
      <c r="BE197" s="163">
        <f t="shared" si="44"/>
        <v>0</v>
      </c>
      <c r="BF197" s="163">
        <f t="shared" si="45"/>
        <v>0</v>
      </c>
      <c r="BG197" s="163">
        <f t="shared" si="46"/>
        <v>0</v>
      </c>
      <c r="BH197" s="163">
        <f t="shared" si="47"/>
        <v>0</v>
      </c>
      <c r="BI197" s="163">
        <f t="shared" si="48"/>
        <v>0</v>
      </c>
      <c r="BJ197" s="17" t="s">
        <v>84</v>
      </c>
      <c r="BK197" s="163">
        <f t="shared" si="49"/>
        <v>0</v>
      </c>
      <c r="BL197" s="17" t="s">
        <v>171</v>
      </c>
      <c r="BM197" s="162" t="s">
        <v>684</v>
      </c>
    </row>
    <row r="198" spans="1:65" s="2" customFormat="1" ht="14.45" customHeight="1">
      <c r="A198" s="32"/>
      <c r="B198" s="149"/>
      <c r="C198" s="164" t="s">
        <v>426</v>
      </c>
      <c r="D198" s="164" t="s">
        <v>172</v>
      </c>
      <c r="E198" s="165" t="s">
        <v>1540</v>
      </c>
      <c r="F198" s="166" t="s">
        <v>1541</v>
      </c>
      <c r="G198" s="167" t="s">
        <v>1539</v>
      </c>
      <c r="H198" s="168">
        <v>0</v>
      </c>
      <c r="I198" s="169"/>
      <c r="J198" s="170">
        <f t="shared" si="40"/>
        <v>0</v>
      </c>
      <c r="K198" s="171"/>
      <c r="L198" s="172"/>
      <c r="M198" s="173" t="s">
        <v>1</v>
      </c>
      <c r="N198" s="174" t="s">
        <v>35</v>
      </c>
      <c r="O198" s="58"/>
      <c r="P198" s="160">
        <f t="shared" si="41"/>
        <v>0</v>
      </c>
      <c r="Q198" s="160">
        <v>0</v>
      </c>
      <c r="R198" s="160">
        <f t="shared" si="42"/>
        <v>0</v>
      </c>
      <c r="S198" s="160">
        <v>0</v>
      </c>
      <c r="T198" s="161">
        <f t="shared" si="4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175</v>
      </c>
      <c r="AT198" s="162" t="s">
        <v>172</v>
      </c>
      <c r="AU198" s="162" t="s">
        <v>84</v>
      </c>
      <c r="AY198" s="17" t="s">
        <v>164</v>
      </c>
      <c r="BE198" s="163">
        <f t="shared" si="44"/>
        <v>0</v>
      </c>
      <c r="BF198" s="163">
        <f t="shared" si="45"/>
        <v>0</v>
      </c>
      <c r="BG198" s="163">
        <f t="shared" si="46"/>
        <v>0</v>
      </c>
      <c r="BH198" s="163">
        <f t="shared" si="47"/>
        <v>0</v>
      </c>
      <c r="BI198" s="163">
        <f t="shared" si="48"/>
        <v>0</v>
      </c>
      <c r="BJ198" s="17" t="s">
        <v>84</v>
      </c>
      <c r="BK198" s="163">
        <f t="shared" si="49"/>
        <v>0</v>
      </c>
      <c r="BL198" s="17" t="s">
        <v>171</v>
      </c>
      <c r="BM198" s="162" t="s">
        <v>687</v>
      </c>
    </row>
    <row r="199" spans="1:65" s="2" customFormat="1" ht="24.2" customHeight="1">
      <c r="A199" s="32"/>
      <c r="B199" s="149"/>
      <c r="C199" s="150" t="s">
        <v>430</v>
      </c>
      <c r="D199" s="150" t="s">
        <v>167</v>
      </c>
      <c r="E199" s="151" t="s">
        <v>1542</v>
      </c>
      <c r="F199" s="152" t="s">
        <v>1543</v>
      </c>
      <c r="G199" s="153" t="s">
        <v>293</v>
      </c>
      <c r="H199" s="154">
        <v>2</v>
      </c>
      <c r="I199" s="155"/>
      <c r="J199" s="156">
        <f t="shared" si="40"/>
        <v>0</v>
      </c>
      <c r="K199" s="157"/>
      <c r="L199" s="33"/>
      <c r="M199" s="158" t="s">
        <v>1</v>
      </c>
      <c r="N199" s="159" t="s">
        <v>35</v>
      </c>
      <c r="O199" s="58"/>
      <c r="P199" s="160">
        <f t="shared" si="41"/>
        <v>0</v>
      </c>
      <c r="Q199" s="160">
        <v>0</v>
      </c>
      <c r="R199" s="160">
        <f t="shared" si="42"/>
        <v>0</v>
      </c>
      <c r="S199" s="160">
        <v>0</v>
      </c>
      <c r="T199" s="161">
        <f t="shared" si="4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171</v>
      </c>
      <c r="AT199" s="162" t="s">
        <v>167</v>
      </c>
      <c r="AU199" s="162" t="s">
        <v>84</v>
      </c>
      <c r="AY199" s="17" t="s">
        <v>164</v>
      </c>
      <c r="BE199" s="163">
        <f t="shared" si="44"/>
        <v>0</v>
      </c>
      <c r="BF199" s="163">
        <f t="shared" si="45"/>
        <v>0</v>
      </c>
      <c r="BG199" s="163">
        <f t="shared" si="46"/>
        <v>0</v>
      </c>
      <c r="BH199" s="163">
        <f t="shared" si="47"/>
        <v>0</v>
      </c>
      <c r="BI199" s="163">
        <f t="shared" si="48"/>
        <v>0</v>
      </c>
      <c r="BJ199" s="17" t="s">
        <v>84</v>
      </c>
      <c r="BK199" s="163">
        <f t="shared" si="49"/>
        <v>0</v>
      </c>
      <c r="BL199" s="17" t="s">
        <v>171</v>
      </c>
      <c r="BM199" s="162" t="s">
        <v>690</v>
      </c>
    </row>
    <row r="200" spans="1:65" s="2" customFormat="1" ht="14.45" customHeight="1">
      <c r="A200" s="32"/>
      <c r="B200" s="149"/>
      <c r="C200" s="164" t="s">
        <v>434</v>
      </c>
      <c r="D200" s="164" t="s">
        <v>172</v>
      </c>
      <c r="E200" s="165" t="s">
        <v>1544</v>
      </c>
      <c r="F200" s="166" t="s">
        <v>1545</v>
      </c>
      <c r="G200" s="167" t="s">
        <v>293</v>
      </c>
      <c r="H200" s="168">
        <v>2</v>
      </c>
      <c r="I200" s="169"/>
      <c r="J200" s="170">
        <f t="shared" si="40"/>
        <v>0</v>
      </c>
      <c r="K200" s="171"/>
      <c r="L200" s="172"/>
      <c r="M200" s="173" t="s">
        <v>1</v>
      </c>
      <c r="N200" s="174" t="s">
        <v>35</v>
      </c>
      <c r="O200" s="58"/>
      <c r="P200" s="160">
        <f t="shared" si="41"/>
        <v>0</v>
      </c>
      <c r="Q200" s="160">
        <v>0</v>
      </c>
      <c r="R200" s="160">
        <f t="shared" si="42"/>
        <v>0</v>
      </c>
      <c r="S200" s="160">
        <v>0</v>
      </c>
      <c r="T200" s="161">
        <f t="shared" si="4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2" t="s">
        <v>175</v>
      </c>
      <c r="AT200" s="162" t="s">
        <v>172</v>
      </c>
      <c r="AU200" s="162" t="s">
        <v>84</v>
      </c>
      <c r="AY200" s="17" t="s">
        <v>164</v>
      </c>
      <c r="BE200" s="163">
        <f t="shared" si="44"/>
        <v>0</v>
      </c>
      <c r="BF200" s="163">
        <f t="shared" si="45"/>
        <v>0</v>
      </c>
      <c r="BG200" s="163">
        <f t="shared" si="46"/>
        <v>0</v>
      </c>
      <c r="BH200" s="163">
        <f t="shared" si="47"/>
        <v>0</v>
      </c>
      <c r="BI200" s="163">
        <f t="shared" si="48"/>
        <v>0</v>
      </c>
      <c r="BJ200" s="17" t="s">
        <v>84</v>
      </c>
      <c r="BK200" s="163">
        <f t="shared" si="49"/>
        <v>0</v>
      </c>
      <c r="BL200" s="17" t="s">
        <v>171</v>
      </c>
      <c r="BM200" s="162" t="s">
        <v>693</v>
      </c>
    </row>
    <row r="201" spans="1:65" s="2" customFormat="1" ht="24.2" customHeight="1">
      <c r="A201" s="32"/>
      <c r="B201" s="149"/>
      <c r="C201" s="150" t="s">
        <v>438</v>
      </c>
      <c r="D201" s="150" t="s">
        <v>167</v>
      </c>
      <c r="E201" s="151" t="s">
        <v>1546</v>
      </c>
      <c r="F201" s="152" t="s">
        <v>1547</v>
      </c>
      <c r="G201" s="153" t="s">
        <v>293</v>
      </c>
      <c r="H201" s="154">
        <v>6</v>
      </c>
      <c r="I201" s="155"/>
      <c r="J201" s="156">
        <f t="shared" si="40"/>
        <v>0</v>
      </c>
      <c r="K201" s="157"/>
      <c r="L201" s="33"/>
      <c r="M201" s="158" t="s">
        <v>1</v>
      </c>
      <c r="N201" s="159" t="s">
        <v>35</v>
      </c>
      <c r="O201" s="58"/>
      <c r="P201" s="160">
        <f t="shared" si="41"/>
        <v>0</v>
      </c>
      <c r="Q201" s="160">
        <v>4.566E-5</v>
      </c>
      <c r="R201" s="160">
        <f t="shared" si="42"/>
        <v>2.7396000000000001E-4</v>
      </c>
      <c r="S201" s="160">
        <v>0</v>
      </c>
      <c r="T201" s="161">
        <f t="shared" si="4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171</v>
      </c>
      <c r="AT201" s="162" t="s">
        <v>167</v>
      </c>
      <c r="AU201" s="162" t="s">
        <v>84</v>
      </c>
      <c r="AY201" s="17" t="s">
        <v>164</v>
      </c>
      <c r="BE201" s="163">
        <f t="shared" si="44"/>
        <v>0</v>
      </c>
      <c r="BF201" s="163">
        <f t="shared" si="45"/>
        <v>0</v>
      </c>
      <c r="BG201" s="163">
        <f t="shared" si="46"/>
        <v>0</v>
      </c>
      <c r="BH201" s="163">
        <f t="shared" si="47"/>
        <v>0</v>
      </c>
      <c r="BI201" s="163">
        <f t="shared" si="48"/>
        <v>0</v>
      </c>
      <c r="BJ201" s="17" t="s">
        <v>84</v>
      </c>
      <c r="BK201" s="163">
        <f t="shared" si="49"/>
        <v>0</v>
      </c>
      <c r="BL201" s="17" t="s">
        <v>171</v>
      </c>
      <c r="BM201" s="162" t="s">
        <v>696</v>
      </c>
    </row>
    <row r="202" spans="1:65" s="2" customFormat="1" ht="14.45" customHeight="1">
      <c r="A202" s="32"/>
      <c r="B202" s="149"/>
      <c r="C202" s="164" t="s">
        <v>442</v>
      </c>
      <c r="D202" s="164" t="s">
        <v>172</v>
      </c>
      <c r="E202" s="165" t="s">
        <v>1548</v>
      </c>
      <c r="F202" s="166" t="s">
        <v>1549</v>
      </c>
      <c r="G202" s="167" t="s">
        <v>293</v>
      </c>
      <c r="H202" s="168">
        <v>4</v>
      </c>
      <c r="I202" s="169"/>
      <c r="J202" s="170">
        <f t="shared" si="40"/>
        <v>0</v>
      </c>
      <c r="K202" s="171"/>
      <c r="L202" s="172"/>
      <c r="M202" s="173" t="s">
        <v>1</v>
      </c>
      <c r="N202" s="174" t="s">
        <v>35</v>
      </c>
      <c r="O202" s="58"/>
      <c r="P202" s="160">
        <f t="shared" si="41"/>
        <v>0</v>
      </c>
      <c r="Q202" s="160">
        <v>0</v>
      </c>
      <c r="R202" s="160">
        <f t="shared" si="42"/>
        <v>0</v>
      </c>
      <c r="S202" s="160">
        <v>0</v>
      </c>
      <c r="T202" s="161">
        <f t="shared" si="4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175</v>
      </c>
      <c r="AT202" s="162" t="s">
        <v>172</v>
      </c>
      <c r="AU202" s="162" t="s">
        <v>84</v>
      </c>
      <c r="AY202" s="17" t="s">
        <v>164</v>
      </c>
      <c r="BE202" s="163">
        <f t="shared" si="44"/>
        <v>0</v>
      </c>
      <c r="BF202" s="163">
        <f t="shared" si="45"/>
        <v>0</v>
      </c>
      <c r="BG202" s="163">
        <f t="shared" si="46"/>
        <v>0</v>
      </c>
      <c r="BH202" s="163">
        <f t="shared" si="47"/>
        <v>0</v>
      </c>
      <c r="BI202" s="163">
        <f t="shared" si="48"/>
        <v>0</v>
      </c>
      <c r="BJ202" s="17" t="s">
        <v>84</v>
      </c>
      <c r="BK202" s="163">
        <f t="shared" si="49"/>
        <v>0</v>
      </c>
      <c r="BL202" s="17" t="s">
        <v>171</v>
      </c>
      <c r="BM202" s="162" t="s">
        <v>699</v>
      </c>
    </row>
    <row r="203" spans="1:65" s="2" customFormat="1" ht="14.45" customHeight="1">
      <c r="A203" s="32"/>
      <c r="B203" s="149"/>
      <c r="C203" s="164" t="s">
        <v>446</v>
      </c>
      <c r="D203" s="164" t="s">
        <v>172</v>
      </c>
      <c r="E203" s="165" t="s">
        <v>1550</v>
      </c>
      <c r="F203" s="166" t="s">
        <v>1551</v>
      </c>
      <c r="G203" s="167" t="s">
        <v>293</v>
      </c>
      <c r="H203" s="168">
        <v>2</v>
      </c>
      <c r="I203" s="169"/>
      <c r="J203" s="170">
        <f t="shared" si="40"/>
        <v>0</v>
      </c>
      <c r="K203" s="171"/>
      <c r="L203" s="172"/>
      <c r="M203" s="173" t="s">
        <v>1</v>
      </c>
      <c r="N203" s="174" t="s">
        <v>35</v>
      </c>
      <c r="O203" s="58"/>
      <c r="P203" s="160">
        <f t="shared" si="41"/>
        <v>0</v>
      </c>
      <c r="Q203" s="160">
        <v>0</v>
      </c>
      <c r="R203" s="160">
        <f t="shared" si="42"/>
        <v>0</v>
      </c>
      <c r="S203" s="160">
        <v>0</v>
      </c>
      <c r="T203" s="161">
        <f t="shared" si="4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175</v>
      </c>
      <c r="AT203" s="162" t="s">
        <v>172</v>
      </c>
      <c r="AU203" s="162" t="s">
        <v>84</v>
      </c>
      <c r="AY203" s="17" t="s">
        <v>164</v>
      </c>
      <c r="BE203" s="163">
        <f t="shared" si="44"/>
        <v>0</v>
      </c>
      <c r="BF203" s="163">
        <f t="shared" si="45"/>
        <v>0</v>
      </c>
      <c r="BG203" s="163">
        <f t="shared" si="46"/>
        <v>0</v>
      </c>
      <c r="BH203" s="163">
        <f t="shared" si="47"/>
        <v>0</v>
      </c>
      <c r="BI203" s="163">
        <f t="shared" si="48"/>
        <v>0</v>
      </c>
      <c r="BJ203" s="17" t="s">
        <v>84</v>
      </c>
      <c r="BK203" s="163">
        <f t="shared" si="49"/>
        <v>0</v>
      </c>
      <c r="BL203" s="17" t="s">
        <v>171</v>
      </c>
      <c r="BM203" s="162" t="s">
        <v>702</v>
      </c>
    </row>
    <row r="204" spans="1:65" s="2" customFormat="1" ht="24.2" customHeight="1">
      <c r="A204" s="32"/>
      <c r="B204" s="149"/>
      <c r="C204" s="150" t="s">
        <v>450</v>
      </c>
      <c r="D204" s="150" t="s">
        <v>167</v>
      </c>
      <c r="E204" s="151" t="s">
        <v>1552</v>
      </c>
      <c r="F204" s="152" t="s">
        <v>1553</v>
      </c>
      <c r="G204" s="153" t="s">
        <v>293</v>
      </c>
      <c r="H204" s="154">
        <v>4</v>
      </c>
      <c r="I204" s="155"/>
      <c r="J204" s="156">
        <f t="shared" si="40"/>
        <v>0</v>
      </c>
      <c r="K204" s="157"/>
      <c r="L204" s="33"/>
      <c r="M204" s="158" t="s">
        <v>1</v>
      </c>
      <c r="N204" s="159" t="s">
        <v>35</v>
      </c>
      <c r="O204" s="58"/>
      <c r="P204" s="160">
        <f t="shared" si="41"/>
        <v>0</v>
      </c>
      <c r="Q204" s="160">
        <v>5.1740000000000003E-5</v>
      </c>
      <c r="R204" s="160">
        <f t="shared" si="42"/>
        <v>2.0696000000000001E-4</v>
      </c>
      <c r="S204" s="160">
        <v>0</v>
      </c>
      <c r="T204" s="161">
        <f t="shared" si="4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2" t="s">
        <v>171</v>
      </c>
      <c r="AT204" s="162" t="s">
        <v>167</v>
      </c>
      <c r="AU204" s="162" t="s">
        <v>84</v>
      </c>
      <c r="AY204" s="17" t="s">
        <v>164</v>
      </c>
      <c r="BE204" s="163">
        <f t="shared" si="44"/>
        <v>0</v>
      </c>
      <c r="BF204" s="163">
        <f t="shared" si="45"/>
        <v>0</v>
      </c>
      <c r="BG204" s="163">
        <f t="shared" si="46"/>
        <v>0</v>
      </c>
      <c r="BH204" s="163">
        <f t="shared" si="47"/>
        <v>0</v>
      </c>
      <c r="BI204" s="163">
        <f t="shared" si="48"/>
        <v>0</v>
      </c>
      <c r="BJ204" s="17" t="s">
        <v>84</v>
      </c>
      <c r="BK204" s="163">
        <f t="shared" si="49"/>
        <v>0</v>
      </c>
      <c r="BL204" s="17" t="s">
        <v>171</v>
      </c>
      <c r="BM204" s="162" t="s">
        <v>705</v>
      </c>
    </row>
    <row r="205" spans="1:65" s="2" customFormat="1" ht="14.45" customHeight="1">
      <c r="A205" s="32"/>
      <c r="B205" s="149"/>
      <c r="C205" s="164" t="s">
        <v>456</v>
      </c>
      <c r="D205" s="164" t="s">
        <v>172</v>
      </c>
      <c r="E205" s="165" t="s">
        <v>1554</v>
      </c>
      <c r="F205" s="166" t="s">
        <v>1555</v>
      </c>
      <c r="G205" s="167" t="s">
        <v>293</v>
      </c>
      <c r="H205" s="168">
        <v>2</v>
      </c>
      <c r="I205" s="169"/>
      <c r="J205" s="170">
        <f t="shared" si="40"/>
        <v>0</v>
      </c>
      <c r="K205" s="171"/>
      <c r="L205" s="172"/>
      <c r="M205" s="173" t="s">
        <v>1</v>
      </c>
      <c r="N205" s="174" t="s">
        <v>35</v>
      </c>
      <c r="O205" s="58"/>
      <c r="P205" s="160">
        <f t="shared" si="41"/>
        <v>0</v>
      </c>
      <c r="Q205" s="160">
        <v>0</v>
      </c>
      <c r="R205" s="160">
        <f t="shared" si="42"/>
        <v>0</v>
      </c>
      <c r="S205" s="160">
        <v>0</v>
      </c>
      <c r="T205" s="161">
        <f t="shared" si="4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175</v>
      </c>
      <c r="AT205" s="162" t="s">
        <v>172</v>
      </c>
      <c r="AU205" s="162" t="s">
        <v>84</v>
      </c>
      <c r="AY205" s="17" t="s">
        <v>164</v>
      </c>
      <c r="BE205" s="163">
        <f t="shared" si="44"/>
        <v>0</v>
      </c>
      <c r="BF205" s="163">
        <f t="shared" si="45"/>
        <v>0</v>
      </c>
      <c r="BG205" s="163">
        <f t="shared" si="46"/>
        <v>0</v>
      </c>
      <c r="BH205" s="163">
        <f t="shared" si="47"/>
        <v>0</v>
      </c>
      <c r="BI205" s="163">
        <f t="shared" si="48"/>
        <v>0</v>
      </c>
      <c r="BJ205" s="17" t="s">
        <v>84</v>
      </c>
      <c r="BK205" s="163">
        <f t="shared" si="49"/>
        <v>0</v>
      </c>
      <c r="BL205" s="17" t="s">
        <v>171</v>
      </c>
      <c r="BM205" s="162" t="s">
        <v>708</v>
      </c>
    </row>
    <row r="206" spans="1:65" s="2" customFormat="1" ht="14.45" customHeight="1">
      <c r="A206" s="32"/>
      <c r="B206" s="149"/>
      <c r="C206" s="164" t="s">
        <v>460</v>
      </c>
      <c r="D206" s="164" t="s">
        <v>172</v>
      </c>
      <c r="E206" s="165" t="s">
        <v>1556</v>
      </c>
      <c r="F206" s="166" t="s">
        <v>1557</v>
      </c>
      <c r="G206" s="167" t="s">
        <v>293</v>
      </c>
      <c r="H206" s="168">
        <v>2</v>
      </c>
      <c r="I206" s="169"/>
      <c r="J206" s="170">
        <f t="shared" si="40"/>
        <v>0</v>
      </c>
      <c r="K206" s="171"/>
      <c r="L206" s="172"/>
      <c r="M206" s="173" t="s">
        <v>1</v>
      </c>
      <c r="N206" s="174" t="s">
        <v>35</v>
      </c>
      <c r="O206" s="58"/>
      <c r="P206" s="160">
        <f t="shared" si="41"/>
        <v>0</v>
      </c>
      <c r="Q206" s="160">
        <v>0</v>
      </c>
      <c r="R206" s="160">
        <f t="shared" si="42"/>
        <v>0</v>
      </c>
      <c r="S206" s="160">
        <v>0</v>
      </c>
      <c r="T206" s="161">
        <f t="shared" si="4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2" t="s">
        <v>175</v>
      </c>
      <c r="AT206" s="162" t="s">
        <v>172</v>
      </c>
      <c r="AU206" s="162" t="s">
        <v>84</v>
      </c>
      <c r="AY206" s="17" t="s">
        <v>164</v>
      </c>
      <c r="BE206" s="163">
        <f t="shared" si="44"/>
        <v>0</v>
      </c>
      <c r="BF206" s="163">
        <f t="shared" si="45"/>
        <v>0</v>
      </c>
      <c r="BG206" s="163">
        <f t="shared" si="46"/>
        <v>0</v>
      </c>
      <c r="BH206" s="163">
        <f t="shared" si="47"/>
        <v>0</v>
      </c>
      <c r="BI206" s="163">
        <f t="shared" si="48"/>
        <v>0</v>
      </c>
      <c r="BJ206" s="17" t="s">
        <v>84</v>
      </c>
      <c r="BK206" s="163">
        <f t="shared" si="49"/>
        <v>0</v>
      </c>
      <c r="BL206" s="17" t="s">
        <v>171</v>
      </c>
      <c r="BM206" s="162" t="s">
        <v>711</v>
      </c>
    </row>
    <row r="207" spans="1:65" s="2" customFormat="1" ht="14.45" customHeight="1">
      <c r="A207" s="32"/>
      <c r="B207" s="149"/>
      <c r="C207" s="150" t="s">
        <v>464</v>
      </c>
      <c r="D207" s="150" t="s">
        <v>167</v>
      </c>
      <c r="E207" s="151" t="s">
        <v>1558</v>
      </c>
      <c r="F207" s="152" t="s">
        <v>1559</v>
      </c>
      <c r="G207" s="153" t="s">
        <v>293</v>
      </c>
      <c r="H207" s="154">
        <v>2</v>
      </c>
      <c r="I207" s="155"/>
      <c r="J207" s="156">
        <f t="shared" si="40"/>
        <v>0</v>
      </c>
      <c r="K207" s="157"/>
      <c r="L207" s="33"/>
      <c r="M207" s="158" t="s">
        <v>1</v>
      </c>
      <c r="N207" s="159" t="s">
        <v>35</v>
      </c>
      <c r="O207" s="58"/>
      <c r="P207" s="160">
        <f t="shared" si="41"/>
        <v>0</v>
      </c>
      <c r="Q207" s="160">
        <v>2.2759999999999999E-5</v>
      </c>
      <c r="R207" s="160">
        <f t="shared" si="42"/>
        <v>4.5519999999999998E-5</v>
      </c>
      <c r="S207" s="160">
        <v>0</v>
      </c>
      <c r="T207" s="161">
        <f t="shared" si="4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171</v>
      </c>
      <c r="AT207" s="162" t="s">
        <v>167</v>
      </c>
      <c r="AU207" s="162" t="s">
        <v>84</v>
      </c>
      <c r="AY207" s="17" t="s">
        <v>164</v>
      </c>
      <c r="BE207" s="163">
        <f t="shared" si="44"/>
        <v>0</v>
      </c>
      <c r="BF207" s="163">
        <f t="shared" si="45"/>
        <v>0</v>
      </c>
      <c r="BG207" s="163">
        <f t="shared" si="46"/>
        <v>0</v>
      </c>
      <c r="BH207" s="163">
        <f t="shared" si="47"/>
        <v>0</v>
      </c>
      <c r="BI207" s="163">
        <f t="shared" si="48"/>
        <v>0</v>
      </c>
      <c r="BJ207" s="17" t="s">
        <v>84</v>
      </c>
      <c r="BK207" s="163">
        <f t="shared" si="49"/>
        <v>0</v>
      </c>
      <c r="BL207" s="17" t="s">
        <v>171</v>
      </c>
      <c r="BM207" s="162" t="s">
        <v>714</v>
      </c>
    </row>
    <row r="208" spans="1:65" s="2" customFormat="1" ht="14.45" customHeight="1">
      <c r="A208" s="32"/>
      <c r="B208" s="149"/>
      <c r="C208" s="164" t="s">
        <v>468</v>
      </c>
      <c r="D208" s="164" t="s">
        <v>172</v>
      </c>
      <c r="E208" s="165" t="s">
        <v>1560</v>
      </c>
      <c r="F208" s="166" t="s">
        <v>1561</v>
      </c>
      <c r="G208" s="167" t="s">
        <v>293</v>
      </c>
      <c r="H208" s="168">
        <v>2</v>
      </c>
      <c r="I208" s="169"/>
      <c r="J208" s="170">
        <f t="shared" si="40"/>
        <v>0</v>
      </c>
      <c r="K208" s="171"/>
      <c r="L208" s="172"/>
      <c r="M208" s="173" t="s">
        <v>1</v>
      </c>
      <c r="N208" s="174" t="s">
        <v>35</v>
      </c>
      <c r="O208" s="58"/>
      <c r="P208" s="160">
        <f t="shared" si="41"/>
        <v>0</v>
      </c>
      <c r="Q208" s="160">
        <v>0</v>
      </c>
      <c r="R208" s="160">
        <f t="shared" si="42"/>
        <v>0</v>
      </c>
      <c r="S208" s="160">
        <v>0</v>
      </c>
      <c r="T208" s="161">
        <f t="shared" si="4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175</v>
      </c>
      <c r="AT208" s="162" t="s">
        <v>172</v>
      </c>
      <c r="AU208" s="162" t="s">
        <v>84</v>
      </c>
      <c r="AY208" s="17" t="s">
        <v>164</v>
      </c>
      <c r="BE208" s="163">
        <f t="shared" si="44"/>
        <v>0</v>
      </c>
      <c r="BF208" s="163">
        <f t="shared" si="45"/>
        <v>0</v>
      </c>
      <c r="BG208" s="163">
        <f t="shared" si="46"/>
        <v>0</v>
      </c>
      <c r="BH208" s="163">
        <f t="shared" si="47"/>
        <v>0</v>
      </c>
      <c r="BI208" s="163">
        <f t="shared" si="48"/>
        <v>0</v>
      </c>
      <c r="BJ208" s="17" t="s">
        <v>84</v>
      </c>
      <c r="BK208" s="163">
        <f t="shared" si="49"/>
        <v>0</v>
      </c>
      <c r="BL208" s="17" t="s">
        <v>171</v>
      </c>
      <c r="BM208" s="162" t="s">
        <v>717</v>
      </c>
    </row>
    <row r="209" spans="1:65" s="2" customFormat="1" ht="24.2" customHeight="1">
      <c r="A209" s="32"/>
      <c r="B209" s="149"/>
      <c r="C209" s="150" t="s">
        <v>472</v>
      </c>
      <c r="D209" s="150" t="s">
        <v>167</v>
      </c>
      <c r="E209" s="151" t="s">
        <v>1562</v>
      </c>
      <c r="F209" s="152" t="s">
        <v>1563</v>
      </c>
      <c r="G209" s="153" t="s">
        <v>293</v>
      </c>
      <c r="H209" s="154">
        <v>6</v>
      </c>
      <c r="I209" s="155"/>
      <c r="J209" s="156">
        <f t="shared" si="40"/>
        <v>0</v>
      </c>
      <c r="K209" s="157"/>
      <c r="L209" s="33"/>
      <c r="M209" s="158" t="s">
        <v>1</v>
      </c>
      <c r="N209" s="159" t="s">
        <v>35</v>
      </c>
      <c r="O209" s="58"/>
      <c r="P209" s="160">
        <f t="shared" si="41"/>
        <v>0</v>
      </c>
      <c r="Q209" s="160">
        <v>0</v>
      </c>
      <c r="R209" s="160">
        <f t="shared" si="42"/>
        <v>0</v>
      </c>
      <c r="S209" s="160">
        <v>0</v>
      </c>
      <c r="T209" s="161">
        <f t="shared" si="4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171</v>
      </c>
      <c r="AT209" s="162" t="s">
        <v>167</v>
      </c>
      <c r="AU209" s="162" t="s">
        <v>84</v>
      </c>
      <c r="AY209" s="17" t="s">
        <v>164</v>
      </c>
      <c r="BE209" s="163">
        <f t="shared" si="44"/>
        <v>0</v>
      </c>
      <c r="BF209" s="163">
        <f t="shared" si="45"/>
        <v>0</v>
      </c>
      <c r="BG209" s="163">
        <f t="shared" si="46"/>
        <v>0</v>
      </c>
      <c r="BH209" s="163">
        <f t="shared" si="47"/>
        <v>0</v>
      </c>
      <c r="BI209" s="163">
        <f t="shared" si="48"/>
        <v>0</v>
      </c>
      <c r="BJ209" s="17" t="s">
        <v>84</v>
      </c>
      <c r="BK209" s="163">
        <f t="shared" si="49"/>
        <v>0</v>
      </c>
      <c r="BL209" s="17" t="s">
        <v>171</v>
      </c>
      <c r="BM209" s="162" t="s">
        <v>720</v>
      </c>
    </row>
    <row r="210" spans="1:65" s="2" customFormat="1" ht="24.2" customHeight="1">
      <c r="A210" s="32"/>
      <c r="B210" s="149"/>
      <c r="C210" s="150" t="s">
        <v>477</v>
      </c>
      <c r="D210" s="150" t="s">
        <v>167</v>
      </c>
      <c r="E210" s="151" t="s">
        <v>1564</v>
      </c>
      <c r="F210" s="152" t="s">
        <v>1565</v>
      </c>
      <c r="G210" s="153" t="s">
        <v>180</v>
      </c>
      <c r="H210" s="175"/>
      <c r="I210" s="155"/>
      <c r="J210" s="156">
        <f t="shared" si="40"/>
        <v>0</v>
      </c>
      <c r="K210" s="157"/>
      <c r="L210" s="33"/>
      <c r="M210" s="158" t="s">
        <v>1</v>
      </c>
      <c r="N210" s="159" t="s">
        <v>35</v>
      </c>
      <c r="O210" s="58"/>
      <c r="P210" s="160">
        <f t="shared" si="41"/>
        <v>0</v>
      </c>
      <c r="Q210" s="160">
        <v>0</v>
      </c>
      <c r="R210" s="160">
        <f t="shared" si="42"/>
        <v>0</v>
      </c>
      <c r="S210" s="160">
        <v>0</v>
      </c>
      <c r="T210" s="161">
        <f t="shared" si="4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171</v>
      </c>
      <c r="AT210" s="162" t="s">
        <v>167</v>
      </c>
      <c r="AU210" s="162" t="s">
        <v>84</v>
      </c>
      <c r="AY210" s="17" t="s">
        <v>164</v>
      </c>
      <c r="BE210" s="163">
        <f t="shared" si="44"/>
        <v>0</v>
      </c>
      <c r="BF210" s="163">
        <f t="shared" si="45"/>
        <v>0</v>
      </c>
      <c r="BG210" s="163">
        <f t="shared" si="46"/>
        <v>0</v>
      </c>
      <c r="BH210" s="163">
        <f t="shared" si="47"/>
        <v>0</v>
      </c>
      <c r="BI210" s="163">
        <f t="shared" si="48"/>
        <v>0</v>
      </c>
      <c r="BJ210" s="17" t="s">
        <v>84</v>
      </c>
      <c r="BK210" s="163">
        <f t="shared" si="49"/>
        <v>0</v>
      </c>
      <c r="BL210" s="17" t="s">
        <v>171</v>
      </c>
      <c r="BM210" s="162" t="s">
        <v>723</v>
      </c>
    </row>
    <row r="211" spans="1:65" s="2" customFormat="1" ht="24.2" customHeight="1">
      <c r="A211" s="32"/>
      <c r="B211" s="149"/>
      <c r="C211" s="150" t="s">
        <v>483</v>
      </c>
      <c r="D211" s="150" t="s">
        <v>167</v>
      </c>
      <c r="E211" s="151" t="s">
        <v>1566</v>
      </c>
      <c r="F211" s="152" t="s">
        <v>1567</v>
      </c>
      <c r="G211" s="153" t="s">
        <v>895</v>
      </c>
      <c r="H211" s="154">
        <v>2</v>
      </c>
      <c r="I211" s="155"/>
      <c r="J211" s="156">
        <f t="shared" si="40"/>
        <v>0</v>
      </c>
      <c r="K211" s="157"/>
      <c r="L211" s="33"/>
      <c r="M211" s="158" t="s">
        <v>1</v>
      </c>
      <c r="N211" s="159" t="s">
        <v>35</v>
      </c>
      <c r="O211" s="58"/>
      <c r="P211" s="160">
        <f t="shared" si="41"/>
        <v>0</v>
      </c>
      <c r="Q211" s="160">
        <v>2.6049999999999999E-4</v>
      </c>
      <c r="R211" s="160">
        <f t="shared" si="42"/>
        <v>5.2099999999999998E-4</v>
      </c>
      <c r="S211" s="160">
        <v>0</v>
      </c>
      <c r="T211" s="161">
        <f t="shared" si="4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171</v>
      </c>
      <c r="AT211" s="162" t="s">
        <v>167</v>
      </c>
      <c r="AU211" s="162" t="s">
        <v>84</v>
      </c>
      <c r="AY211" s="17" t="s">
        <v>164</v>
      </c>
      <c r="BE211" s="163">
        <f t="shared" si="44"/>
        <v>0</v>
      </c>
      <c r="BF211" s="163">
        <f t="shared" si="45"/>
        <v>0</v>
      </c>
      <c r="BG211" s="163">
        <f t="shared" si="46"/>
        <v>0</v>
      </c>
      <c r="BH211" s="163">
        <f t="shared" si="47"/>
        <v>0</v>
      </c>
      <c r="BI211" s="163">
        <f t="shared" si="48"/>
        <v>0</v>
      </c>
      <c r="BJ211" s="17" t="s">
        <v>84</v>
      </c>
      <c r="BK211" s="163">
        <f t="shared" si="49"/>
        <v>0</v>
      </c>
      <c r="BL211" s="17" t="s">
        <v>171</v>
      </c>
      <c r="BM211" s="162" t="s">
        <v>726</v>
      </c>
    </row>
    <row r="212" spans="1:65" s="2" customFormat="1" ht="37.9" customHeight="1">
      <c r="A212" s="32"/>
      <c r="B212" s="149"/>
      <c r="C212" s="164" t="s">
        <v>489</v>
      </c>
      <c r="D212" s="164" t="s">
        <v>172</v>
      </c>
      <c r="E212" s="165" t="s">
        <v>1568</v>
      </c>
      <c r="F212" s="166" t="s">
        <v>1569</v>
      </c>
      <c r="G212" s="167" t="s">
        <v>293</v>
      </c>
      <c r="H212" s="168">
        <v>2</v>
      </c>
      <c r="I212" s="169"/>
      <c r="J212" s="170">
        <f t="shared" si="40"/>
        <v>0</v>
      </c>
      <c r="K212" s="171"/>
      <c r="L212" s="172"/>
      <c r="M212" s="173" t="s">
        <v>1</v>
      </c>
      <c r="N212" s="174" t="s">
        <v>35</v>
      </c>
      <c r="O212" s="58"/>
      <c r="P212" s="160">
        <f t="shared" si="41"/>
        <v>0</v>
      </c>
      <c r="Q212" s="160">
        <v>0</v>
      </c>
      <c r="R212" s="160">
        <f t="shared" si="42"/>
        <v>0</v>
      </c>
      <c r="S212" s="160">
        <v>0</v>
      </c>
      <c r="T212" s="161">
        <f t="shared" si="4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2" t="s">
        <v>175</v>
      </c>
      <c r="AT212" s="162" t="s">
        <v>172</v>
      </c>
      <c r="AU212" s="162" t="s">
        <v>84</v>
      </c>
      <c r="AY212" s="17" t="s">
        <v>164</v>
      </c>
      <c r="BE212" s="163">
        <f t="shared" si="44"/>
        <v>0</v>
      </c>
      <c r="BF212" s="163">
        <f t="shared" si="45"/>
        <v>0</v>
      </c>
      <c r="BG212" s="163">
        <f t="shared" si="46"/>
        <v>0</v>
      </c>
      <c r="BH212" s="163">
        <f t="shared" si="47"/>
        <v>0</v>
      </c>
      <c r="BI212" s="163">
        <f t="shared" si="48"/>
        <v>0</v>
      </c>
      <c r="BJ212" s="17" t="s">
        <v>84</v>
      </c>
      <c r="BK212" s="163">
        <f t="shared" si="49"/>
        <v>0</v>
      </c>
      <c r="BL212" s="17" t="s">
        <v>171</v>
      </c>
      <c r="BM212" s="162" t="s">
        <v>729</v>
      </c>
    </row>
    <row r="213" spans="1:65" s="2" customFormat="1" ht="14.45" customHeight="1">
      <c r="A213" s="32"/>
      <c r="B213" s="149"/>
      <c r="C213" s="150" t="s">
        <v>493</v>
      </c>
      <c r="D213" s="150" t="s">
        <v>167</v>
      </c>
      <c r="E213" s="151" t="s">
        <v>1570</v>
      </c>
      <c r="F213" s="152" t="s">
        <v>1571</v>
      </c>
      <c r="G213" s="153" t="s">
        <v>280</v>
      </c>
      <c r="H213" s="154">
        <v>0</v>
      </c>
      <c r="I213" s="155"/>
      <c r="J213" s="156">
        <f t="shared" si="40"/>
        <v>0</v>
      </c>
      <c r="K213" s="157"/>
      <c r="L213" s="33"/>
      <c r="M213" s="158" t="s">
        <v>1</v>
      </c>
      <c r="N213" s="159" t="s">
        <v>35</v>
      </c>
      <c r="O213" s="58"/>
      <c r="P213" s="160">
        <f t="shared" si="41"/>
        <v>0</v>
      </c>
      <c r="Q213" s="160">
        <v>0</v>
      </c>
      <c r="R213" s="160">
        <f t="shared" si="42"/>
        <v>0</v>
      </c>
      <c r="S213" s="160">
        <v>0</v>
      </c>
      <c r="T213" s="161">
        <f t="shared" si="4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2" t="s">
        <v>171</v>
      </c>
      <c r="AT213" s="162" t="s">
        <v>167</v>
      </c>
      <c r="AU213" s="162" t="s">
        <v>84</v>
      </c>
      <c r="AY213" s="17" t="s">
        <v>164</v>
      </c>
      <c r="BE213" s="163">
        <f t="shared" si="44"/>
        <v>0</v>
      </c>
      <c r="BF213" s="163">
        <f t="shared" si="45"/>
        <v>0</v>
      </c>
      <c r="BG213" s="163">
        <f t="shared" si="46"/>
        <v>0</v>
      </c>
      <c r="BH213" s="163">
        <f t="shared" si="47"/>
        <v>0</v>
      </c>
      <c r="BI213" s="163">
        <f t="shared" si="48"/>
        <v>0</v>
      </c>
      <c r="BJ213" s="17" t="s">
        <v>84</v>
      </c>
      <c r="BK213" s="163">
        <f t="shared" si="49"/>
        <v>0</v>
      </c>
      <c r="BL213" s="17" t="s">
        <v>171</v>
      </c>
      <c r="BM213" s="162" t="s">
        <v>732</v>
      </c>
    </row>
    <row r="214" spans="1:65" s="2" customFormat="1" ht="24.2" customHeight="1">
      <c r="A214" s="32"/>
      <c r="B214" s="149"/>
      <c r="C214" s="150" t="s">
        <v>499</v>
      </c>
      <c r="D214" s="150" t="s">
        <v>167</v>
      </c>
      <c r="E214" s="151" t="s">
        <v>1572</v>
      </c>
      <c r="F214" s="152" t="s">
        <v>1573</v>
      </c>
      <c r="G214" s="153" t="s">
        <v>280</v>
      </c>
      <c r="H214" s="154">
        <v>160</v>
      </c>
      <c r="I214" s="155"/>
      <c r="J214" s="156">
        <f t="shared" si="40"/>
        <v>0</v>
      </c>
      <c r="K214" s="157"/>
      <c r="L214" s="33"/>
      <c r="M214" s="158" t="s">
        <v>1</v>
      </c>
      <c r="N214" s="159" t="s">
        <v>35</v>
      </c>
      <c r="O214" s="58"/>
      <c r="P214" s="160">
        <f t="shared" si="41"/>
        <v>0</v>
      </c>
      <c r="Q214" s="160">
        <v>1.0000000000000001E-5</v>
      </c>
      <c r="R214" s="160">
        <f t="shared" si="42"/>
        <v>1.6000000000000001E-3</v>
      </c>
      <c r="S214" s="160">
        <v>0</v>
      </c>
      <c r="T214" s="161">
        <f t="shared" si="43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2" t="s">
        <v>171</v>
      </c>
      <c r="AT214" s="162" t="s">
        <v>167</v>
      </c>
      <c r="AU214" s="162" t="s">
        <v>84</v>
      </c>
      <c r="AY214" s="17" t="s">
        <v>164</v>
      </c>
      <c r="BE214" s="163">
        <f t="shared" si="44"/>
        <v>0</v>
      </c>
      <c r="BF214" s="163">
        <f t="shared" si="45"/>
        <v>0</v>
      </c>
      <c r="BG214" s="163">
        <f t="shared" si="46"/>
        <v>0</v>
      </c>
      <c r="BH214" s="163">
        <f t="shared" si="47"/>
        <v>0</v>
      </c>
      <c r="BI214" s="163">
        <f t="shared" si="48"/>
        <v>0</v>
      </c>
      <c r="BJ214" s="17" t="s">
        <v>84</v>
      </c>
      <c r="BK214" s="163">
        <f t="shared" si="49"/>
        <v>0</v>
      </c>
      <c r="BL214" s="17" t="s">
        <v>171</v>
      </c>
      <c r="BM214" s="162" t="s">
        <v>735</v>
      </c>
    </row>
    <row r="215" spans="1:65" s="2" customFormat="1" ht="24.2" customHeight="1">
      <c r="A215" s="32"/>
      <c r="B215" s="149"/>
      <c r="C215" s="150" t="s">
        <v>503</v>
      </c>
      <c r="D215" s="150" t="s">
        <v>167</v>
      </c>
      <c r="E215" s="151" t="s">
        <v>1574</v>
      </c>
      <c r="F215" s="152" t="s">
        <v>1575</v>
      </c>
      <c r="G215" s="153" t="s">
        <v>180</v>
      </c>
      <c r="H215" s="175"/>
      <c r="I215" s="155"/>
      <c r="J215" s="156">
        <f t="shared" si="40"/>
        <v>0</v>
      </c>
      <c r="K215" s="157"/>
      <c r="L215" s="33"/>
      <c r="M215" s="158" t="s">
        <v>1</v>
      </c>
      <c r="N215" s="159" t="s">
        <v>35</v>
      </c>
      <c r="O215" s="58"/>
      <c r="P215" s="160">
        <f t="shared" si="41"/>
        <v>0</v>
      </c>
      <c r="Q215" s="160">
        <v>0</v>
      </c>
      <c r="R215" s="160">
        <f t="shared" si="42"/>
        <v>0</v>
      </c>
      <c r="S215" s="160">
        <v>0</v>
      </c>
      <c r="T215" s="161">
        <f t="shared" si="43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2" t="s">
        <v>171</v>
      </c>
      <c r="AT215" s="162" t="s">
        <v>167</v>
      </c>
      <c r="AU215" s="162" t="s">
        <v>84</v>
      </c>
      <c r="AY215" s="17" t="s">
        <v>164</v>
      </c>
      <c r="BE215" s="163">
        <f t="shared" si="44"/>
        <v>0</v>
      </c>
      <c r="BF215" s="163">
        <f t="shared" si="45"/>
        <v>0</v>
      </c>
      <c r="BG215" s="163">
        <f t="shared" si="46"/>
        <v>0</v>
      </c>
      <c r="BH215" s="163">
        <f t="shared" si="47"/>
        <v>0</v>
      </c>
      <c r="BI215" s="163">
        <f t="shared" si="48"/>
        <v>0</v>
      </c>
      <c r="BJ215" s="17" t="s">
        <v>84</v>
      </c>
      <c r="BK215" s="163">
        <f t="shared" si="49"/>
        <v>0</v>
      </c>
      <c r="BL215" s="17" t="s">
        <v>171</v>
      </c>
      <c r="BM215" s="162" t="s">
        <v>738</v>
      </c>
    </row>
    <row r="216" spans="1:65" s="2" customFormat="1" ht="24.2" customHeight="1">
      <c r="A216" s="32"/>
      <c r="B216" s="149"/>
      <c r="C216" s="150" t="s">
        <v>507</v>
      </c>
      <c r="D216" s="150" t="s">
        <v>167</v>
      </c>
      <c r="E216" s="151" t="s">
        <v>1576</v>
      </c>
      <c r="F216" s="152" t="s">
        <v>1577</v>
      </c>
      <c r="G216" s="153" t="s">
        <v>180</v>
      </c>
      <c r="H216" s="175"/>
      <c r="I216" s="155"/>
      <c r="J216" s="156">
        <f t="shared" si="40"/>
        <v>0</v>
      </c>
      <c r="K216" s="157"/>
      <c r="L216" s="33"/>
      <c r="M216" s="158" t="s">
        <v>1</v>
      </c>
      <c r="N216" s="159" t="s">
        <v>35</v>
      </c>
      <c r="O216" s="58"/>
      <c r="P216" s="160">
        <f t="shared" si="41"/>
        <v>0</v>
      </c>
      <c r="Q216" s="160">
        <v>0</v>
      </c>
      <c r="R216" s="160">
        <f t="shared" si="42"/>
        <v>0</v>
      </c>
      <c r="S216" s="160">
        <v>0</v>
      </c>
      <c r="T216" s="161">
        <f t="shared" si="43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2" t="s">
        <v>171</v>
      </c>
      <c r="AT216" s="162" t="s">
        <v>167</v>
      </c>
      <c r="AU216" s="162" t="s">
        <v>84</v>
      </c>
      <c r="AY216" s="17" t="s">
        <v>164</v>
      </c>
      <c r="BE216" s="163">
        <f t="shared" si="44"/>
        <v>0</v>
      </c>
      <c r="BF216" s="163">
        <f t="shared" si="45"/>
        <v>0</v>
      </c>
      <c r="BG216" s="163">
        <f t="shared" si="46"/>
        <v>0</v>
      </c>
      <c r="BH216" s="163">
        <f t="shared" si="47"/>
        <v>0</v>
      </c>
      <c r="BI216" s="163">
        <f t="shared" si="48"/>
        <v>0</v>
      </c>
      <c r="BJ216" s="17" t="s">
        <v>84</v>
      </c>
      <c r="BK216" s="163">
        <f t="shared" si="49"/>
        <v>0</v>
      </c>
      <c r="BL216" s="17" t="s">
        <v>171</v>
      </c>
      <c r="BM216" s="162" t="s">
        <v>741</v>
      </c>
    </row>
    <row r="217" spans="1:65" s="12" customFormat="1" ht="22.9" customHeight="1">
      <c r="B217" s="136"/>
      <c r="D217" s="137" t="s">
        <v>68</v>
      </c>
      <c r="E217" s="147" t="s">
        <v>1578</v>
      </c>
      <c r="F217" s="147" t="s">
        <v>1579</v>
      </c>
      <c r="I217" s="139"/>
      <c r="J217" s="148">
        <f>BK217</f>
        <v>0</v>
      </c>
      <c r="L217" s="136"/>
      <c r="M217" s="141"/>
      <c r="N217" s="142"/>
      <c r="O217" s="142"/>
      <c r="P217" s="143">
        <f>SUM(P218:P257)</f>
        <v>0</v>
      </c>
      <c r="Q217" s="142"/>
      <c r="R217" s="143">
        <f>SUM(R218:R257)</f>
        <v>1.130048E-2</v>
      </c>
      <c r="S217" s="142"/>
      <c r="T217" s="144">
        <f>SUM(T218:T257)</f>
        <v>0</v>
      </c>
      <c r="AR217" s="137" t="s">
        <v>84</v>
      </c>
      <c r="AT217" s="145" t="s">
        <v>68</v>
      </c>
      <c r="AU217" s="145" t="s">
        <v>77</v>
      </c>
      <c r="AY217" s="137" t="s">
        <v>164</v>
      </c>
      <c r="BK217" s="146">
        <f>SUM(BK218:BK257)</f>
        <v>0</v>
      </c>
    </row>
    <row r="218" spans="1:65" s="2" customFormat="1" ht="14.45" customHeight="1">
      <c r="A218" s="32"/>
      <c r="B218" s="149"/>
      <c r="C218" s="150" t="s">
        <v>513</v>
      </c>
      <c r="D218" s="150" t="s">
        <v>167</v>
      </c>
      <c r="E218" s="151" t="s">
        <v>1580</v>
      </c>
      <c r="F218" s="152" t="s">
        <v>1581</v>
      </c>
      <c r="G218" s="153" t="s">
        <v>293</v>
      </c>
      <c r="H218" s="154">
        <v>11</v>
      </c>
      <c r="I218" s="155"/>
      <c r="J218" s="156">
        <f t="shared" ref="J218:J257" si="50">ROUND(I218*H218,2)</f>
        <v>0</v>
      </c>
      <c r="K218" s="157"/>
      <c r="L218" s="33"/>
      <c r="M218" s="158" t="s">
        <v>1</v>
      </c>
      <c r="N218" s="159" t="s">
        <v>35</v>
      </c>
      <c r="O218" s="58"/>
      <c r="P218" s="160">
        <f t="shared" ref="P218:P257" si="51">O218*H218</f>
        <v>0</v>
      </c>
      <c r="Q218" s="160">
        <v>0</v>
      </c>
      <c r="R218" s="160">
        <f t="shared" ref="R218:R257" si="52">Q218*H218</f>
        <v>0</v>
      </c>
      <c r="S218" s="160">
        <v>0</v>
      </c>
      <c r="T218" s="161">
        <f t="shared" ref="T218:T257" si="53"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2" t="s">
        <v>171</v>
      </c>
      <c r="AT218" s="162" t="s">
        <v>167</v>
      </c>
      <c r="AU218" s="162" t="s">
        <v>84</v>
      </c>
      <c r="AY218" s="17" t="s">
        <v>164</v>
      </c>
      <c r="BE218" s="163">
        <f t="shared" ref="BE218:BE257" si="54">IF(N218="základná",J218,0)</f>
        <v>0</v>
      </c>
      <c r="BF218" s="163">
        <f t="shared" ref="BF218:BF257" si="55">IF(N218="znížená",J218,0)</f>
        <v>0</v>
      </c>
      <c r="BG218" s="163">
        <f t="shared" ref="BG218:BG257" si="56">IF(N218="zákl. prenesená",J218,0)</f>
        <v>0</v>
      </c>
      <c r="BH218" s="163">
        <f t="shared" ref="BH218:BH257" si="57">IF(N218="zníž. prenesená",J218,0)</f>
        <v>0</v>
      </c>
      <c r="BI218" s="163">
        <f t="shared" ref="BI218:BI257" si="58">IF(N218="nulová",J218,0)</f>
        <v>0</v>
      </c>
      <c r="BJ218" s="17" t="s">
        <v>84</v>
      </c>
      <c r="BK218" s="163">
        <f t="shared" ref="BK218:BK257" si="59">ROUND(I218*H218,2)</f>
        <v>0</v>
      </c>
      <c r="BL218" s="17" t="s">
        <v>171</v>
      </c>
      <c r="BM218" s="162" t="s">
        <v>744</v>
      </c>
    </row>
    <row r="219" spans="1:65" s="2" customFormat="1" ht="14.45" customHeight="1">
      <c r="A219" s="32"/>
      <c r="B219" s="149"/>
      <c r="C219" s="164" t="s">
        <v>517</v>
      </c>
      <c r="D219" s="164" t="s">
        <v>172</v>
      </c>
      <c r="E219" s="165" t="s">
        <v>1582</v>
      </c>
      <c r="F219" s="166" t="s">
        <v>1583</v>
      </c>
      <c r="G219" s="167" t="s">
        <v>293</v>
      </c>
      <c r="H219" s="168">
        <v>11</v>
      </c>
      <c r="I219" s="169"/>
      <c r="J219" s="170">
        <f t="shared" si="50"/>
        <v>0</v>
      </c>
      <c r="K219" s="171"/>
      <c r="L219" s="172"/>
      <c r="M219" s="173" t="s">
        <v>1</v>
      </c>
      <c r="N219" s="174" t="s">
        <v>35</v>
      </c>
      <c r="O219" s="58"/>
      <c r="P219" s="160">
        <f t="shared" si="51"/>
        <v>0</v>
      </c>
      <c r="Q219" s="160">
        <v>0</v>
      </c>
      <c r="R219" s="160">
        <f t="shared" si="52"/>
        <v>0</v>
      </c>
      <c r="S219" s="160">
        <v>0</v>
      </c>
      <c r="T219" s="161">
        <f t="shared" si="53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2" t="s">
        <v>175</v>
      </c>
      <c r="AT219" s="162" t="s">
        <v>172</v>
      </c>
      <c r="AU219" s="162" t="s">
        <v>84</v>
      </c>
      <c r="AY219" s="17" t="s">
        <v>164</v>
      </c>
      <c r="BE219" s="163">
        <f t="shared" si="54"/>
        <v>0</v>
      </c>
      <c r="BF219" s="163">
        <f t="shared" si="55"/>
        <v>0</v>
      </c>
      <c r="BG219" s="163">
        <f t="shared" si="56"/>
        <v>0</v>
      </c>
      <c r="BH219" s="163">
        <f t="shared" si="57"/>
        <v>0</v>
      </c>
      <c r="BI219" s="163">
        <f t="shared" si="58"/>
        <v>0</v>
      </c>
      <c r="BJ219" s="17" t="s">
        <v>84</v>
      </c>
      <c r="BK219" s="163">
        <f t="shared" si="59"/>
        <v>0</v>
      </c>
      <c r="BL219" s="17" t="s">
        <v>171</v>
      </c>
      <c r="BM219" s="162" t="s">
        <v>747</v>
      </c>
    </row>
    <row r="220" spans="1:65" s="2" customFormat="1" ht="14.45" customHeight="1">
      <c r="A220" s="32"/>
      <c r="B220" s="149"/>
      <c r="C220" s="164" t="s">
        <v>640</v>
      </c>
      <c r="D220" s="164" t="s">
        <v>172</v>
      </c>
      <c r="E220" s="165" t="s">
        <v>1584</v>
      </c>
      <c r="F220" s="166" t="s">
        <v>1585</v>
      </c>
      <c r="G220" s="167" t="s">
        <v>293</v>
      </c>
      <c r="H220" s="168">
        <v>11</v>
      </c>
      <c r="I220" s="169"/>
      <c r="J220" s="170">
        <f t="shared" si="50"/>
        <v>0</v>
      </c>
      <c r="K220" s="171"/>
      <c r="L220" s="172"/>
      <c r="M220" s="173" t="s">
        <v>1</v>
      </c>
      <c r="N220" s="174" t="s">
        <v>35</v>
      </c>
      <c r="O220" s="58"/>
      <c r="P220" s="160">
        <f t="shared" si="51"/>
        <v>0</v>
      </c>
      <c r="Q220" s="160">
        <v>0</v>
      </c>
      <c r="R220" s="160">
        <f t="shared" si="52"/>
        <v>0</v>
      </c>
      <c r="S220" s="160">
        <v>0</v>
      </c>
      <c r="T220" s="161">
        <f t="shared" si="53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2" t="s">
        <v>175</v>
      </c>
      <c r="AT220" s="162" t="s">
        <v>172</v>
      </c>
      <c r="AU220" s="162" t="s">
        <v>84</v>
      </c>
      <c r="AY220" s="17" t="s">
        <v>164</v>
      </c>
      <c r="BE220" s="163">
        <f t="shared" si="54"/>
        <v>0</v>
      </c>
      <c r="BF220" s="163">
        <f t="shared" si="55"/>
        <v>0</v>
      </c>
      <c r="BG220" s="163">
        <f t="shared" si="56"/>
        <v>0</v>
      </c>
      <c r="BH220" s="163">
        <f t="shared" si="57"/>
        <v>0</v>
      </c>
      <c r="BI220" s="163">
        <f t="shared" si="58"/>
        <v>0</v>
      </c>
      <c r="BJ220" s="17" t="s">
        <v>84</v>
      </c>
      <c r="BK220" s="163">
        <f t="shared" si="59"/>
        <v>0</v>
      </c>
      <c r="BL220" s="17" t="s">
        <v>171</v>
      </c>
      <c r="BM220" s="162" t="s">
        <v>750</v>
      </c>
    </row>
    <row r="221" spans="1:65" s="2" customFormat="1" ht="14.45" customHeight="1">
      <c r="A221" s="32"/>
      <c r="B221" s="149"/>
      <c r="C221" s="164" t="s">
        <v>751</v>
      </c>
      <c r="D221" s="164" t="s">
        <v>172</v>
      </c>
      <c r="E221" s="165" t="s">
        <v>1586</v>
      </c>
      <c r="F221" s="166" t="s">
        <v>1587</v>
      </c>
      <c r="G221" s="167" t="s">
        <v>293</v>
      </c>
      <c r="H221" s="168">
        <v>11</v>
      </c>
      <c r="I221" s="169"/>
      <c r="J221" s="170">
        <f t="shared" si="50"/>
        <v>0</v>
      </c>
      <c r="K221" s="171"/>
      <c r="L221" s="172"/>
      <c r="M221" s="173" t="s">
        <v>1</v>
      </c>
      <c r="N221" s="174" t="s">
        <v>35</v>
      </c>
      <c r="O221" s="58"/>
      <c r="P221" s="160">
        <f t="shared" si="51"/>
        <v>0</v>
      </c>
      <c r="Q221" s="160">
        <v>0</v>
      </c>
      <c r="R221" s="160">
        <f t="shared" si="52"/>
        <v>0</v>
      </c>
      <c r="S221" s="160">
        <v>0</v>
      </c>
      <c r="T221" s="161">
        <f t="shared" si="53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2" t="s">
        <v>175</v>
      </c>
      <c r="AT221" s="162" t="s">
        <v>172</v>
      </c>
      <c r="AU221" s="162" t="s">
        <v>84</v>
      </c>
      <c r="AY221" s="17" t="s">
        <v>164</v>
      </c>
      <c r="BE221" s="163">
        <f t="shared" si="54"/>
        <v>0</v>
      </c>
      <c r="BF221" s="163">
        <f t="shared" si="55"/>
        <v>0</v>
      </c>
      <c r="BG221" s="163">
        <f t="shared" si="56"/>
        <v>0</v>
      </c>
      <c r="BH221" s="163">
        <f t="shared" si="57"/>
        <v>0</v>
      </c>
      <c r="BI221" s="163">
        <f t="shared" si="58"/>
        <v>0</v>
      </c>
      <c r="BJ221" s="17" t="s">
        <v>84</v>
      </c>
      <c r="BK221" s="163">
        <f t="shared" si="59"/>
        <v>0</v>
      </c>
      <c r="BL221" s="17" t="s">
        <v>171</v>
      </c>
      <c r="BM221" s="162" t="s">
        <v>754</v>
      </c>
    </row>
    <row r="222" spans="1:65" s="2" customFormat="1" ht="24.2" customHeight="1">
      <c r="A222" s="32"/>
      <c r="B222" s="149"/>
      <c r="C222" s="150" t="s">
        <v>643</v>
      </c>
      <c r="D222" s="150" t="s">
        <v>167</v>
      </c>
      <c r="E222" s="151" t="s">
        <v>1588</v>
      </c>
      <c r="F222" s="152" t="s">
        <v>1589</v>
      </c>
      <c r="G222" s="153" t="s">
        <v>895</v>
      </c>
      <c r="H222" s="154">
        <v>0</v>
      </c>
      <c r="I222" s="155"/>
      <c r="J222" s="156">
        <f t="shared" si="50"/>
        <v>0</v>
      </c>
      <c r="K222" s="157"/>
      <c r="L222" s="33"/>
      <c r="M222" s="158" t="s">
        <v>1</v>
      </c>
      <c r="N222" s="159" t="s">
        <v>35</v>
      </c>
      <c r="O222" s="58"/>
      <c r="P222" s="160">
        <f t="shared" si="51"/>
        <v>0</v>
      </c>
      <c r="Q222" s="160">
        <v>0</v>
      </c>
      <c r="R222" s="160">
        <f t="shared" si="52"/>
        <v>0</v>
      </c>
      <c r="S222" s="160">
        <v>0</v>
      </c>
      <c r="T222" s="161">
        <f t="shared" si="5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2" t="s">
        <v>171</v>
      </c>
      <c r="AT222" s="162" t="s">
        <v>167</v>
      </c>
      <c r="AU222" s="162" t="s">
        <v>84</v>
      </c>
      <c r="AY222" s="17" t="s">
        <v>164</v>
      </c>
      <c r="BE222" s="163">
        <f t="shared" si="54"/>
        <v>0</v>
      </c>
      <c r="BF222" s="163">
        <f t="shared" si="55"/>
        <v>0</v>
      </c>
      <c r="BG222" s="163">
        <f t="shared" si="56"/>
        <v>0</v>
      </c>
      <c r="BH222" s="163">
        <f t="shared" si="57"/>
        <v>0</v>
      </c>
      <c r="BI222" s="163">
        <f t="shared" si="58"/>
        <v>0</v>
      </c>
      <c r="BJ222" s="17" t="s">
        <v>84</v>
      </c>
      <c r="BK222" s="163">
        <f t="shared" si="59"/>
        <v>0</v>
      </c>
      <c r="BL222" s="17" t="s">
        <v>171</v>
      </c>
      <c r="BM222" s="162" t="s">
        <v>757</v>
      </c>
    </row>
    <row r="223" spans="1:65" s="2" customFormat="1" ht="14.45" customHeight="1">
      <c r="A223" s="32"/>
      <c r="B223" s="149"/>
      <c r="C223" s="164" t="s">
        <v>758</v>
      </c>
      <c r="D223" s="164" t="s">
        <v>172</v>
      </c>
      <c r="E223" s="165" t="s">
        <v>1590</v>
      </c>
      <c r="F223" s="166" t="s">
        <v>1591</v>
      </c>
      <c r="G223" s="167" t="s">
        <v>293</v>
      </c>
      <c r="H223" s="168">
        <v>0</v>
      </c>
      <c r="I223" s="169"/>
      <c r="J223" s="170">
        <f t="shared" si="50"/>
        <v>0</v>
      </c>
      <c r="K223" s="171"/>
      <c r="L223" s="172"/>
      <c r="M223" s="173" t="s">
        <v>1</v>
      </c>
      <c r="N223" s="174" t="s">
        <v>35</v>
      </c>
      <c r="O223" s="58"/>
      <c r="P223" s="160">
        <f t="shared" si="51"/>
        <v>0</v>
      </c>
      <c r="Q223" s="160">
        <v>0</v>
      </c>
      <c r="R223" s="160">
        <f t="shared" si="52"/>
        <v>0</v>
      </c>
      <c r="S223" s="160">
        <v>0</v>
      </c>
      <c r="T223" s="161">
        <f t="shared" si="5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2" t="s">
        <v>175</v>
      </c>
      <c r="AT223" s="162" t="s">
        <v>172</v>
      </c>
      <c r="AU223" s="162" t="s">
        <v>84</v>
      </c>
      <c r="AY223" s="17" t="s">
        <v>164</v>
      </c>
      <c r="BE223" s="163">
        <f t="shared" si="54"/>
        <v>0</v>
      </c>
      <c r="BF223" s="163">
        <f t="shared" si="55"/>
        <v>0</v>
      </c>
      <c r="BG223" s="163">
        <f t="shared" si="56"/>
        <v>0</v>
      </c>
      <c r="BH223" s="163">
        <f t="shared" si="57"/>
        <v>0</v>
      </c>
      <c r="BI223" s="163">
        <f t="shared" si="58"/>
        <v>0</v>
      </c>
      <c r="BJ223" s="17" t="s">
        <v>84</v>
      </c>
      <c r="BK223" s="163">
        <f t="shared" si="59"/>
        <v>0</v>
      </c>
      <c r="BL223" s="17" t="s">
        <v>171</v>
      </c>
      <c r="BM223" s="162" t="s">
        <v>761</v>
      </c>
    </row>
    <row r="224" spans="1:65" s="2" customFormat="1" ht="24.2" customHeight="1">
      <c r="A224" s="32"/>
      <c r="B224" s="149"/>
      <c r="C224" s="150" t="s">
        <v>646</v>
      </c>
      <c r="D224" s="150" t="s">
        <v>167</v>
      </c>
      <c r="E224" s="151" t="s">
        <v>1592</v>
      </c>
      <c r="F224" s="152" t="s">
        <v>1593</v>
      </c>
      <c r="G224" s="153" t="s">
        <v>895</v>
      </c>
      <c r="H224" s="154">
        <v>15</v>
      </c>
      <c r="I224" s="155"/>
      <c r="J224" s="156">
        <f t="shared" si="50"/>
        <v>0</v>
      </c>
      <c r="K224" s="157"/>
      <c r="L224" s="33"/>
      <c r="M224" s="158" t="s">
        <v>1</v>
      </c>
      <c r="N224" s="159" t="s">
        <v>35</v>
      </c>
      <c r="O224" s="58"/>
      <c r="P224" s="160">
        <f t="shared" si="51"/>
        <v>0</v>
      </c>
      <c r="Q224" s="160">
        <v>0</v>
      </c>
      <c r="R224" s="160">
        <f t="shared" si="52"/>
        <v>0</v>
      </c>
      <c r="S224" s="160">
        <v>0</v>
      </c>
      <c r="T224" s="161">
        <f t="shared" si="5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2" t="s">
        <v>171</v>
      </c>
      <c r="AT224" s="162" t="s">
        <v>167</v>
      </c>
      <c r="AU224" s="162" t="s">
        <v>84</v>
      </c>
      <c r="AY224" s="17" t="s">
        <v>164</v>
      </c>
      <c r="BE224" s="163">
        <f t="shared" si="54"/>
        <v>0</v>
      </c>
      <c r="BF224" s="163">
        <f t="shared" si="55"/>
        <v>0</v>
      </c>
      <c r="BG224" s="163">
        <f t="shared" si="56"/>
        <v>0</v>
      </c>
      <c r="BH224" s="163">
        <f t="shared" si="57"/>
        <v>0</v>
      </c>
      <c r="BI224" s="163">
        <f t="shared" si="58"/>
        <v>0</v>
      </c>
      <c r="BJ224" s="17" t="s">
        <v>84</v>
      </c>
      <c r="BK224" s="163">
        <f t="shared" si="59"/>
        <v>0</v>
      </c>
      <c r="BL224" s="17" t="s">
        <v>171</v>
      </c>
      <c r="BM224" s="162" t="s">
        <v>765</v>
      </c>
    </row>
    <row r="225" spans="1:65" s="2" customFormat="1" ht="14.45" customHeight="1">
      <c r="A225" s="32"/>
      <c r="B225" s="149"/>
      <c r="C225" s="164" t="s">
        <v>766</v>
      </c>
      <c r="D225" s="164" t="s">
        <v>172</v>
      </c>
      <c r="E225" s="165" t="s">
        <v>1594</v>
      </c>
      <c r="F225" s="166" t="s">
        <v>1595</v>
      </c>
      <c r="G225" s="167" t="s">
        <v>293</v>
      </c>
      <c r="H225" s="168">
        <v>10</v>
      </c>
      <c r="I225" s="169"/>
      <c r="J225" s="170">
        <f t="shared" si="50"/>
        <v>0</v>
      </c>
      <c r="K225" s="171"/>
      <c r="L225" s="172"/>
      <c r="M225" s="173" t="s">
        <v>1</v>
      </c>
      <c r="N225" s="174" t="s">
        <v>35</v>
      </c>
      <c r="O225" s="58"/>
      <c r="P225" s="160">
        <f t="shared" si="51"/>
        <v>0</v>
      </c>
      <c r="Q225" s="160">
        <v>0</v>
      </c>
      <c r="R225" s="160">
        <f t="shared" si="52"/>
        <v>0</v>
      </c>
      <c r="S225" s="160">
        <v>0</v>
      </c>
      <c r="T225" s="161">
        <f t="shared" si="5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2" t="s">
        <v>175</v>
      </c>
      <c r="AT225" s="162" t="s">
        <v>172</v>
      </c>
      <c r="AU225" s="162" t="s">
        <v>84</v>
      </c>
      <c r="AY225" s="17" t="s">
        <v>164</v>
      </c>
      <c r="BE225" s="163">
        <f t="shared" si="54"/>
        <v>0</v>
      </c>
      <c r="BF225" s="163">
        <f t="shared" si="55"/>
        <v>0</v>
      </c>
      <c r="BG225" s="163">
        <f t="shared" si="56"/>
        <v>0</v>
      </c>
      <c r="BH225" s="163">
        <f t="shared" si="57"/>
        <v>0</v>
      </c>
      <c r="BI225" s="163">
        <f t="shared" si="58"/>
        <v>0</v>
      </c>
      <c r="BJ225" s="17" t="s">
        <v>84</v>
      </c>
      <c r="BK225" s="163">
        <f t="shared" si="59"/>
        <v>0</v>
      </c>
      <c r="BL225" s="17" t="s">
        <v>171</v>
      </c>
      <c r="BM225" s="162" t="s">
        <v>769</v>
      </c>
    </row>
    <row r="226" spans="1:65" s="2" customFormat="1" ht="14.45" customHeight="1">
      <c r="A226" s="32"/>
      <c r="B226" s="149"/>
      <c r="C226" s="164" t="s">
        <v>649</v>
      </c>
      <c r="D226" s="164" t="s">
        <v>172</v>
      </c>
      <c r="E226" s="165" t="s">
        <v>1596</v>
      </c>
      <c r="F226" s="166" t="s">
        <v>1597</v>
      </c>
      <c r="G226" s="167" t="s">
        <v>293</v>
      </c>
      <c r="H226" s="168">
        <v>5</v>
      </c>
      <c r="I226" s="169"/>
      <c r="J226" s="170">
        <f t="shared" si="50"/>
        <v>0</v>
      </c>
      <c r="K226" s="171"/>
      <c r="L226" s="172"/>
      <c r="M226" s="173" t="s">
        <v>1</v>
      </c>
      <c r="N226" s="174" t="s">
        <v>35</v>
      </c>
      <c r="O226" s="58"/>
      <c r="P226" s="160">
        <f t="shared" si="51"/>
        <v>0</v>
      </c>
      <c r="Q226" s="160">
        <v>0</v>
      </c>
      <c r="R226" s="160">
        <f t="shared" si="52"/>
        <v>0</v>
      </c>
      <c r="S226" s="160">
        <v>0</v>
      </c>
      <c r="T226" s="161">
        <f t="shared" si="53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2" t="s">
        <v>175</v>
      </c>
      <c r="AT226" s="162" t="s">
        <v>172</v>
      </c>
      <c r="AU226" s="162" t="s">
        <v>84</v>
      </c>
      <c r="AY226" s="17" t="s">
        <v>164</v>
      </c>
      <c r="BE226" s="163">
        <f t="shared" si="54"/>
        <v>0</v>
      </c>
      <c r="BF226" s="163">
        <f t="shared" si="55"/>
        <v>0</v>
      </c>
      <c r="BG226" s="163">
        <f t="shared" si="56"/>
        <v>0</v>
      </c>
      <c r="BH226" s="163">
        <f t="shared" si="57"/>
        <v>0</v>
      </c>
      <c r="BI226" s="163">
        <f t="shared" si="58"/>
        <v>0</v>
      </c>
      <c r="BJ226" s="17" t="s">
        <v>84</v>
      </c>
      <c r="BK226" s="163">
        <f t="shared" si="59"/>
        <v>0</v>
      </c>
      <c r="BL226" s="17" t="s">
        <v>171</v>
      </c>
      <c r="BM226" s="162" t="s">
        <v>772</v>
      </c>
    </row>
    <row r="227" spans="1:65" s="2" customFormat="1" ht="24.2" customHeight="1">
      <c r="A227" s="32"/>
      <c r="B227" s="149"/>
      <c r="C227" s="150" t="s">
        <v>773</v>
      </c>
      <c r="D227" s="150" t="s">
        <v>167</v>
      </c>
      <c r="E227" s="151" t="s">
        <v>1598</v>
      </c>
      <c r="F227" s="152" t="s">
        <v>1599</v>
      </c>
      <c r="G227" s="153" t="s">
        <v>895</v>
      </c>
      <c r="H227" s="154">
        <v>2</v>
      </c>
      <c r="I227" s="155"/>
      <c r="J227" s="156">
        <f t="shared" si="50"/>
        <v>0</v>
      </c>
      <c r="K227" s="157"/>
      <c r="L227" s="33"/>
      <c r="M227" s="158" t="s">
        <v>1</v>
      </c>
      <c r="N227" s="159" t="s">
        <v>35</v>
      </c>
      <c r="O227" s="58"/>
      <c r="P227" s="160">
        <f t="shared" si="51"/>
        <v>0</v>
      </c>
      <c r="Q227" s="160">
        <v>6.1199999999999997E-5</v>
      </c>
      <c r="R227" s="160">
        <f t="shared" si="52"/>
        <v>1.2239999999999999E-4</v>
      </c>
      <c r="S227" s="160">
        <v>0</v>
      </c>
      <c r="T227" s="161">
        <f t="shared" si="53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2" t="s">
        <v>171</v>
      </c>
      <c r="AT227" s="162" t="s">
        <v>167</v>
      </c>
      <c r="AU227" s="162" t="s">
        <v>84</v>
      </c>
      <c r="AY227" s="17" t="s">
        <v>164</v>
      </c>
      <c r="BE227" s="163">
        <f t="shared" si="54"/>
        <v>0</v>
      </c>
      <c r="BF227" s="163">
        <f t="shared" si="55"/>
        <v>0</v>
      </c>
      <c r="BG227" s="163">
        <f t="shared" si="56"/>
        <v>0</v>
      </c>
      <c r="BH227" s="163">
        <f t="shared" si="57"/>
        <v>0</v>
      </c>
      <c r="BI227" s="163">
        <f t="shared" si="58"/>
        <v>0</v>
      </c>
      <c r="BJ227" s="17" t="s">
        <v>84</v>
      </c>
      <c r="BK227" s="163">
        <f t="shared" si="59"/>
        <v>0</v>
      </c>
      <c r="BL227" s="17" t="s">
        <v>171</v>
      </c>
      <c r="BM227" s="162" t="s">
        <v>776</v>
      </c>
    </row>
    <row r="228" spans="1:65" s="2" customFormat="1" ht="14.45" customHeight="1">
      <c r="A228" s="32"/>
      <c r="B228" s="149"/>
      <c r="C228" s="164" t="s">
        <v>652</v>
      </c>
      <c r="D228" s="164" t="s">
        <v>172</v>
      </c>
      <c r="E228" s="165" t="s">
        <v>1600</v>
      </c>
      <c r="F228" s="166" t="s">
        <v>1601</v>
      </c>
      <c r="G228" s="167" t="s">
        <v>293</v>
      </c>
      <c r="H228" s="168">
        <v>2</v>
      </c>
      <c r="I228" s="169"/>
      <c r="J228" s="170">
        <f t="shared" si="50"/>
        <v>0</v>
      </c>
      <c r="K228" s="171"/>
      <c r="L228" s="172"/>
      <c r="M228" s="173" t="s">
        <v>1</v>
      </c>
      <c r="N228" s="174" t="s">
        <v>35</v>
      </c>
      <c r="O228" s="58"/>
      <c r="P228" s="160">
        <f t="shared" si="51"/>
        <v>0</v>
      </c>
      <c r="Q228" s="160">
        <v>0</v>
      </c>
      <c r="R228" s="160">
        <f t="shared" si="52"/>
        <v>0</v>
      </c>
      <c r="S228" s="160">
        <v>0</v>
      </c>
      <c r="T228" s="161">
        <f t="shared" si="53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2" t="s">
        <v>175</v>
      </c>
      <c r="AT228" s="162" t="s">
        <v>172</v>
      </c>
      <c r="AU228" s="162" t="s">
        <v>84</v>
      </c>
      <c r="AY228" s="17" t="s">
        <v>164</v>
      </c>
      <c r="BE228" s="163">
        <f t="shared" si="54"/>
        <v>0</v>
      </c>
      <c r="BF228" s="163">
        <f t="shared" si="55"/>
        <v>0</v>
      </c>
      <c r="BG228" s="163">
        <f t="shared" si="56"/>
        <v>0</v>
      </c>
      <c r="BH228" s="163">
        <f t="shared" si="57"/>
        <v>0</v>
      </c>
      <c r="BI228" s="163">
        <f t="shared" si="58"/>
        <v>0</v>
      </c>
      <c r="BJ228" s="17" t="s">
        <v>84</v>
      </c>
      <c r="BK228" s="163">
        <f t="shared" si="59"/>
        <v>0</v>
      </c>
      <c r="BL228" s="17" t="s">
        <v>171</v>
      </c>
      <c r="BM228" s="162" t="s">
        <v>779</v>
      </c>
    </row>
    <row r="229" spans="1:65" s="2" customFormat="1" ht="24.2" customHeight="1">
      <c r="A229" s="32"/>
      <c r="B229" s="149"/>
      <c r="C229" s="150" t="s">
        <v>780</v>
      </c>
      <c r="D229" s="150" t="s">
        <v>167</v>
      </c>
      <c r="E229" s="151" t="s">
        <v>1602</v>
      </c>
      <c r="F229" s="152" t="s">
        <v>1603</v>
      </c>
      <c r="G229" s="153" t="s">
        <v>895</v>
      </c>
      <c r="H229" s="154">
        <v>2</v>
      </c>
      <c r="I229" s="155"/>
      <c r="J229" s="156">
        <f t="shared" si="50"/>
        <v>0</v>
      </c>
      <c r="K229" s="157"/>
      <c r="L229" s="33"/>
      <c r="M229" s="158" t="s">
        <v>1</v>
      </c>
      <c r="N229" s="159" t="s">
        <v>35</v>
      </c>
      <c r="O229" s="58"/>
      <c r="P229" s="160">
        <f t="shared" si="51"/>
        <v>0</v>
      </c>
      <c r="Q229" s="160">
        <v>0</v>
      </c>
      <c r="R229" s="160">
        <f t="shared" si="52"/>
        <v>0</v>
      </c>
      <c r="S229" s="160">
        <v>0</v>
      </c>
      <c r="T229" s="161">
        <f t="shared" si="53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2" t="s">
        <v>171</v>
      </c>
      <c r="AT229" s="162" t="s">
        <v>167</v>
      </c>
      <c r="AU229" s="162" t="s">
        <v>84</v>
      </c>
      <c r="AY229" s="17" t="s">
        <v>164</v>
      </c>
      <c r="BE229" s="163">
        <f t="shared" si="54"/>
        <v>0</v>
      </c>
      <c r="BF229" s="163">
        <f t="shared" si="55"/>
        <v>0</v>
      </c>
      <c r="BG229" s="163">
        <f t="shared" si="56"/>
        <v>0</v>
      </c>
      <c r="BH229" s="163">
        <f t="shared" si="57"/>
        <v>0</v>
      </c>
      <c r="BI229" s="163">
        <f t="shared" si="58"/>
        <v>0</v>
      </c>
      <c r="BJ229" s="17" t="s">
        <v>84</v>
      </c>
      <c r="BK229" s="163">
        <f t="shared" si="59"/>
        <v>0</v>
      </c>
      <c r="BL229" s="17" t="s">
        <v>171</v>
      </c>
      <c r="BM229" s="162" t="s">
        <v>783</v>
      </c>
    </row>
    <row r="230" spans="1:65" s="2" customFormat="1" ht="14.45" customHeight="1">
      <c r="A230" s="32"/>
      <c r="B230" s="149"/>
      <c r="C230" s="164" t="s">
        <v>655</v>
      </c>
      <c r="D230" s="164" t="s">
        <v>172</v>
      </c>
      <c r="E230" s="165" t="s">
        <v>1604</v>
      </c>
      <c r="F230" s="166" t="s">
        <v>1605</v>
      </c>
      <c r="G230" s="167" t="s">
        <v>293</v>
      </c>
      <c r="H230" s="168">
        <v>2</v>
      </c>
      <c r="I230" s="169"/>
      <c r="J230" s="170">
        <f t="shared" si="50"/>
        <v>0</v>
      </c>
      <c r="K230" s="171"/>
      <c r="L230" s="172"/>
      <c r="M230" s="173" t="s">
        <v>1</v>
      </c>
      <c r="N230" s="174" t="s">
        <v>35</v>
      </c>
      <c r="O230" s="58"/>
      <c r="P230" s="160">
        <f t="shared" si="51"/>
        <v>0</v>
      </c>
      <c r="Q230" s="160">
        <v>0</v>
      </c>
      <c r="R230" s="160">
        <f t="shared" si="52"/>
        <v>0</v>
      </c>
      <c r="S230" s="160">
        <v>0</v>
      </c>
      <c r="T230" s="161">
        <f t="shared" si="53"/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2" t="s">
        <v>175</v>
      </c>
      <c r="AT230" s="162" t="s">
        <v>172</v>
      </c>
      <c r="AU230" s="162" t="s">
        <v>84</v>
      </c>
      <c r="AY230" s="17" t="s">
        <v>164</v>
      </c>
      <c r="BE230" s="163">
        <f t="shared" si="54"/>
        <v>0</v>
      </c>
      <c r="BF230" s="163">
        <f t="shared" si="55"/>
        <v>0</v>
      </c>
      <c r="BG230" s="163">
        <f t="shared" si="56"/>
        <v>0</v>
      </c>
      <c r="BH230" s="163">
        <f t="shared" si="57"/>
        <v>0</v>
      </c>
      <c r="BI230" s="163">
        <f t="shared" si="58"/>
        <v>0</v>
      </c>
      <c r="BJ230" s="17" t="s">
        <v>84</v>
      </c>
      <c r="BK230" s="163">
        <f t="shared" si="59"/>
        <v>0</v>
      </c>
      <c r="BL230" s="17" t="s">
        <v>171</v>
      </c>
      <c r="BM230" s="162" t="s">
        <v>786</v>
      </c>
    </row>
    <row r="231" spans="1:65" s="2" customFormat="1" ht="37.9" customHeight="1">
      <c r="A231" s="32"/>
      <c r="B231" s="149"/>
      <c r="C231" s="150" t="s">
        <v>787</v>
      </c>
      <c r="D231" s="150" t="s">
        <v>167</v>
      </c>
      <c r="E231" s="151" t="s">
        <v>1606</v>
      </c>
      <c r="F231" s="152" t="s">
        <v>1607</v>
      </c>
      <c r="G231" s="153" t="s">
        <v>895</v>
      </c>
      <c r="H231" s="154">
        <v>1</v>
      </c>
      <c r="I231" s="155"/>
      <c r="J231" s="156">
        <f t="shared" si="50"/>
        <v>0</v>
      </c>
      <c r="K231" s="157"/>
      <c r="L231" s="33"/>
      <c r="M231" s="158" t="s">
        <v>1</v>
      </c>
      <c r="N231" s="159" t="s">
        <v>35</v>
      </c>
      <c r="O231" s="58"/>
      <c r="P231" s="160">
        <f t="shared" si="51"/>
        <v>0</v>
      </c>
      <c r="Q231" s="160">
        <v>0</v>
      </c>
      <c r="R231" s="160">
        <f t="shared" si="52"/>
        <v>0</v>
      </c>
      <c r="S231" s="160">
        <v>0</v>
      </c>
      <c r="T231" s="161">
        <f t="shared" si="53"/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2" t="s">
        <v>171</v>
      </c>
      <c r="AT231" s="162" t="s">
        <v>167</v>
      </c>
      <c r="AU231" s="162" t="s">
        <v>84</v>
      </c>
      <c r="AY231" s="17" t="s">
        <v>164</v>
      </c>
      <c r="BE231" s="163">
        <f t="shared" si="54"/>
        <v>0</v>
      </c>
      <c r="BF231" s="163">
        <f t="shared" si="55"/>
        <v>0</v>
      </c>
      <c r="BG231" s="163">
        <f t="shared" si="56"/>
        <v>0</v>
      </c>
      <c r="BH231" s="163">
        <f t="shared" si="57"/>
        <v>0</v>
      </c>
      <c r="BI231" s="163">
        <f t="shared" si="58"/>
        <v>0</v>
      </c>
      <c r="BJ231" s="17" t="s">
        <v>84</v>
      </c>
      <c r="BK231" s="163">
        <f t="shared" si="59"/>
        <v>0</v>
      </c>
      <c r="BL231" s="17" t="s">
        <v>171</v>
      </c>
      <c r="BM231" s="162" t="s">
        <v>790</v>
      </c>
    </row>
    <row r="232" spans="1:65" s="2" customFormat="1" ht="24.2" customHeight="1">
      <c r="A232" s="32"/>
      <c r="B232" s="149"/>
      <c r="C232" s="164" t="s">
        <v>658</v>
      </c>
      <c r="D232" s="164" t="s">
        <v>172</v>
      </c>
      <c r="E232" s="165" t="s">
        <v>1608</v>
      </c>
      <c r="F232" s="166" t="s">
        <v>1609</v>
      </c>
      <c r="G232" s="167" t="s">
        <v>293</v>
      </c>
      <c r="H232" s="168">
        <v>1</v>
      </c>
      <c r="I232" s="169"/>
      <c r="J232" s="170">
        <f t="shared" si="50"/>
        <v>0</v>
      </c>
      <c r="K232" s="171"/>
      <c r="L232" s="172"/>
      <c r="M232" s="173" t="s">
        <v>1</v>
      </c>
      <c r="N232" s="174" t="s">
        <v>35</v>
      </c>
      <c r="O232" s="58"/>
      <c r="P232" s="160">
        <f t="shared" si="51"/>
        <v>0</v>
      </c>
      <c r="Q232" s="160">
        <v>0</v>
      </c>
      <c r="R232" s="160">
        <f t="shared" si="52"/>
        <v>0</v>
      </c>
      <c r="S232" s="160">
        <v>0</v>
      </c>
      <c r="T232" s="161">
        <f t="shared" si="53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2" t="s">
        <v>175</v>
      </c>
      <c r="AT232" s="162" t="s">
        <v>172</v>
      </c>
      <c r="AU232" s="162" t="s">
        <v>84</v>
      </c>
      <c r="AY232" s="17" t="s">
        <v>164</v>
      </c>
      <c r="BE232" s="163">
        <f t="shared" si="54"/>
        <v>0</v>
      </c>
      <c r="BF232" s="163">
        <f t="shared" si="55"/>
        <v>0</v>
      </c>
      <c r="BG232" s="163">
        <f t="shared" si="56"/>
        <v>0</v>
      </c>
      <c r="BH232" s="163">
        <f t="shared" si="57"/>
        <v>0</v>
      </c>
      <c r="BI232" s="163">
        <f t="shared" si="58"/>
        <v>0</v>
      </c>
      <c r="BJ232" s="17" t="s">
        <v>84</v>
      </c>
      <c r="BK232" s="163">
        <f t="shared" si="59"/>
        <v>0</v>
      </c>
      <c r="BL232" s="17" t="s">
        <v>171</v>
      </c>
      <c r="BM232" s="162" t="s">
        <v>793</v>
      </c>
    </row>
    <row r="233" spans="1:65" s="2" customFormat="1" ht="24.2" customHeight="1">
      <c r="A233" s="32"/>
      <c r="B233" s="149"/>
      <c r="C233" s="150" t="s">
        <v>794</v>
      </c>
      <c r="D233" s="150" t="s">
        <v>167</v>
      </c>
      <c r="E233" s="151" t="s">
        <v>1610</v>
      </c>
      <c r="F233" s="152" t="s">
        <v>1611</v>
      </c>
      <c r="G233" s="153" t="s">
        <v>895</v>
      </c>
      <c r="H233" s="154">
        <v>2</v>
      </c>
      <c r="I233" s="155"/>
      <c r="J233" s="156">
        <f t="shared" si="50"/>
        <v>0</v>
      </c>
      <c r="K233" s="157"/>
      <c r="L233" s="33"/>
      <c r="M233" s="158" t="s">
        <v>1</v>
      </c>
      <c r="N233" s="159" t="s">
        <v>35</v>
      </c>
      <c r="O233" s="58"/>
      <c r="P233" s="160">
        <f t="shared" si="51"/>
        <v>0</v>
      </c>
      <c r="Q233" s="160">
        <v>7.2000000000000005E-4</v>
      </c>
      <c r="R233" s="160">
        <f t="shared" si="52"/>
        <v>1.4400000000000001E-3</v>
      </c>
      <c r="S233" s="160">
        <v>0</v>
      </c>
      <c r="T233" s="161">
        <f t="shared" si="53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2" t="s">
        <v>171</v>
      </c>
      <c r="AT233" s="162" t="s">
        <v>167</v>
      </c>
      <c r="AU233" s="162" t="s">
        <v>84</v>
      </c>
      <c r="AY233" s="17" t="s">
        <v>164</v>
      </c>
      <c r="BE233" s="163">
        <f t="shared" si="54"/>
        <v>0</v>
      </c>
      <c r="BF233" s="163">
        <f t="shared" si="55"/>
        <v>0</v>
      </c>
      <c r="BG233" s="163">
        <f t="shared" si="56"/>
        <v>0</v>
      </c>
      <c r="BH233" s="163">
        <f t="shared" si="57"/>
        <v>0</v>
      </c>
      <c r="BI233" s="163">
        <f t="shared" si="58"/>
        <v>0</v>
      </c>
      <c r="BJ233" s="17" t="s">
        <v>84</v>
      </c>
      <c r="BK233" s="163">
        <f t="shared" si="59"/>
        <v>0</v>
      </c>
      <c r="BL233" s="17" t="s">
        <v>171</v>
      </c>
      <c r="BM233" s="162" t="s">
        <v>797</v>
      </c>
    </row>
    <row r="234" spans="1:65" s="2" customFormat="1" ht="14.45" customHeight="1">
      <c r="A234" s="32"/>
      <c r="B234" s="149"/>
      <c r="C234" s="164" t="s">
        <v>661</v>
      </c>
      <c r="D234" s="164" t="s">
        <v>172</v>
      </c>
      <c r="E234" s="165" t="s">
        <v>1612</v>
      </c>
      <c r="F234" s="166" t="s">
        <v>1613</v>
      </c>
      <c r="G234" s="167" t="s">
        <v>293</v>
      </c>
      <c r="H234" s="168">
        <v>2</v>
      </c>
      <c r="I234" s="169"/>
      <c r="J234" s="170">
        <f t="shared" si="50"/>
        <v>0</v>
      </c>
      <c r="K234" s="171"/>
      <c r="L234" s="172"/>
      <c r="M234" s="173" t="s">
        <v>1</v>
      </c>
      <c r="N234" s="174" t="s">
        <v>35</v>
      </c>
      <c r="O234" s="58"/>
      <c r="P234" s="160">
        <f t="shared" si="51"/>
        <v>0</v>
      </c>
      <c r="Q234" s="160">
        <v>0</v>
      </c>
      <c r="R234" s="160">
        <f t="shared" si="52"/>
        <v>0</v>
      </c>
      <c r="S234" s="160">
        <v>0</v>
      </c>
      <c r="T234" s="161">
        <f t="shared" si="53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2" t="s">
        <v>175</v>
      </c>
      <c r="AT234" s="162" t="s">
        <v>172</v>
      </c>
      <c r="AU234" s="162" t="s">
        <v>84</v>
      </c>
      <c r="AY234" s="17" t="s">
        <v>164</v>
      </c>
      <c r="BE234" s="163">
        <f t="shared" si="54"/>
        <v>0</v>
      </c>
      <c r="BF234" s="163">
        <f t="shared" si="55"/>
        <v>0</v>
      </c>
      <c r="BG234" s="163">
        <f t="shared" si="56"/>
        <v>0</v>
      </c>
      <c r="BH234" s="163">
        <f t="shared" si="57"/>
        <v>0</v>
      </c>
      <c r="BI234" s="163">
        <f t="shared" si="58"/>
        <v>0</v>
      </c>
      <c r="BJ234" s="17" t="s">
        <v>84</v>
      </c>
      <c r="BK234" s="163">
        <f t="shared" si="59"/>
        <v>0</v>
      </c>
      <c r="BL234" s="17" t="s">
        <v>171</v>
      </c>
      <c r="BM234" s="162" t="s">
        <v>800</v>
      </c>
    </row>
    <row r="235" spans="1:65" s="2" customFormat="1" ht="14.45" customHeight="1">
      <c r="A235" s="32"/>
      <c r="B235" s="149"/>
      <c r="C235" s="164" t="s">
        <v>801</v>
      </c>
      <c r="D235" s="164" t="s">
        <v>172</v>
      </c>
      <c r="E235" s="165" t="s">
        <v>1614</v>
      </c>
      <c r="F235" s="166" t="s">
        <v>1615</v>
      </c>
      <c r="G235" s="167" t="s">
        <v>293</v>
      </c>
      <c r="H235" s="168">
        <v>2</v>
      </c>
      <c r="I235" s="169"/>
      <c r="J235" s="170">
        <f t="shared" si="50"/>
        <v>0</v>
      </c>
      <c r="K235" s="171"/>
      <c r="L235" s="172"/>
      <c r="M235" s="173" t="s">
        <v>1</v>
      </c>
      <c r="N235" s="174" t="s">
        <v>35</v>
      </c>
      <c r="O235" s="58"/>
      <c r="P235" s="160">
        <f t="shared" si="51"/>
        <v>0</v>
      </c>
      <c r="Q235" s="160">
        <v>0</v>
      </c>
      <c r="R235" s="160">
        <f t="shared" si="52"/>
        <v>0</v>
      </c>
      <c r="S235" s="160">
        <v>0</v>
      </c>
      <c r="T235" s="161">
        <f t="shared" si="53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2" t="s">
        <v>175</v>
      </c>
      <c r="AT235" s="162" t="s">
        <v>172</v>
      </c>
      <c r="AU235" s="162" t="s">
        <v>84</v>
      </c>
      <c r="AY235" s="17" t="s">
        <v>164</v>
      </c>
      <c r="BE235" s="163">
        <f t="shared" si="54"/>
        <v>0</v>
      </c>
      <c r="BF235" s="163">
        <f t="shared" si="55"/>
        <v>0</v>
      </c>
      <c r="BG235" s="163">
        <f t="shared" si="56"/>
        <v>0</v>
      </c>
      <c r="BH235" s="163">
        <f t="shared" si="57"/>
        <v>0</v>
      </c>
      <c r="BI235" s="163">
        <f t="shared" si="58"/>
        <v>0</v>
      </c>
      <c r="BJ235" s="17" t="s">
        <v>84</v>
      </c>
      <c r="BK235" s="163">
        <f t="shared" si="59"/>
        <v>0</v>
      </c>
      <c r="BL235" s="17" t="s">
        <v>171</v>
      </c>
      <c r="BM235" s="162" t="s">
        <v>804</v>
      </c>
    </row>
    <row r="236" spans="1:65" s="2" customFormat="1" ht="24.2" customHeight="1">
      <c r="A236" s="32"/>
      <c r="B236" s="149"/>
      <c r="C236" s="150" t="s">
        <v>664</v>
      </c>
      <c r="D236" s="150" t="s">
        <v>167</v>
      </c>
      <c r="E236" s="151" t="s">
        <v>1616</v>
      </c>
      <c r="F236" s="152" t="s">
        <v>1617</v>
      </c>
      <c r="G236" s="153" t="s">
        <v>895</v>
      </c>
      <c r="H236" s="154">
        <v>2</v>
      </c>
      <c r="I236" s="155"/>
      <c r="J236" s="156">
        <f t="shared" si="50"/>
        <v>0</v>
      </c>
      <c r="K236" s="157"/>
      <c r="L236" s="33"/>
      <c r="M236" s="158" t="s">
        <v>1</v>
      </c>
      <c r="N236" s="159" t="s">
        <v>35</v>
      </c>
      <c r="O236" s="58"/>
      <c r="P236" s="160">
        <f t="shared" si="51"/>
        <v>0</v>
      </c>
      <c r="Q236" s="160">
        <v>6.6063999999999999E-4</v>
      </c>
      <c r="R236" s="160">
        <f t="shared" si="52"/>
        <v>1.32128E-3</v>
      </c>
      <c r="S236" s="160">
        <v>0</v>
      </c>
      <c r="T236" s="161">
        <f t="shared" si="53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2" t="s">
        <v>171</v>
      </c>
      <c r="AT236" s="162" t="s">
        <v>167</v>
      </c>
      <c r="AU236" s="162" t="s">
        <v>84</v>
      </c>
      <c r="AY236" s="17" t="s">
        <v>164</v>
      </c>
      <c r="BE236" s="163">
        <f t="shared" si="54"/>
        <v>0</v>
      </c>
      <c r="BF236" s="163">
        <f t="shared" si="55"/>
        <v>0</v>
      </c>
      <c r="BG236" s="163">
        <f t="shared" si="56"/>
        <v>0</v>
      </c>
      <c r="BH236" s="163">
        <f t="shared" si="57"/>
        <v>0</v>
      </c>
      <c r="BI236" s="163">
        <f t="shared" si="58"/>
        <v>0</v>
      </c>
      <c r="BJ236" s="17" t="s">
        <v>84</v>
      </c>
      <c r="BK236" s="163">
        <f t="shared" si="59"/>
        <v>0</v>
      </c>
      <c r="BL236" s="17" t="s">
        <v>171</v>
      </c>
      <c r="BM236" s="162" t="s">
        <v>808</v>
      </c>
    </row>
    <row r="237" spans="1:65" s="2" customFormat="1" ht="24.2" customHeight="1">
      <c r="A237" s="32"/>
      <c r="B237" s="149"/>
      <c r="C237" s="164" t="s">
        <v>809</v>
      </c>
      <c r="D237" s="164" t="s">
        <v>172</v>
      </c>
      <c r="E237" s="165" t="s">
        <v>1618</v>
      </c>
      <c r="F237" s="166" t="s">
        <v>1619</v>
      </c>
      <c r="G237" s="167" t="s">
        <v>293</v>
      </c>
      <c r="H237" s="168">
        <v>2</v>
      </c>
      <c r="I237" s="169"/>
      <c r="J237" s="170">
        <f t="shared" si="50"/>
        <v>0</v>
      </c>
      <c r="K237" s="171"/>
      <c r="L237" s="172"/>
      <c r="M237" s="173" t="s">
        <v>1</v>
      </c>
      <c r="N237" s="174" t="s">
        <v>35</v>
      </c>
      <c r="O237" s="58"/>
      <c r="P237" s="160">
        <f t="shared" si="51"/>
        <v>0</v>
      </c>
      <c r="Q237" s="160">
        <v>0</v>
      </c>
      <c r="R237" s="160">
        <f t="shared" si="52"/>
        <v>0</v>
      </c>
      <c r="S237" s="160">
        <v>0</v>
      </c>
      <c r="T237" s="161">
        <f t="shared" si="53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2" t="s">
        <v>175</v>
      </c>
      <c r="AT237" s="162" t="s">
        <v>172</v>
      </c>
      <c r="AU237" s="162" t="s">
        <v>84</v>
      </c>
      <c r="AY237" s="17" t="s">
        <v>164</v>
      </c>
      <c r="BE237" s="163">
        <f t="shared" si="54"/>
        <v>0</v>
      </c>
      <c r="BF237" s="163">
        <f t="shared" si="55"/>
        <v>0</v>
      </c>
      <c r="BG237" s="163">
        <f t="shared" si="56"/>
        <v>0</v>
      </c>
      <c r="BH237" s="163">
        <f t="shared" si="57"/>
        <v>0</v>
      </c>
      <c r="BI237" s="163">
        <f t="shared" si="58"/>
        <v>0</v>
      </c>
      <c r="BJ237" s="17" t="s">
        <v>84</v>
      </c>
      <c r="BK237" s="163">
        <f t="shared" si="59"/>
        <v>0</v>
      </c>
      <c r="BL237" s="17" t="s">
        <v>171</v>
      </c>
      <c r="BM237" s="162" t="s">
        <v>812</v>
      </c>
    </row>
    <row r="238" spans="1:65" s="2" customFormat="1" ht="14.45" customHeight="1">
      <c r="A238" s="32"/>
      <c r="B238" s="149"/>
      <c r="C238" s="150" t="s">
        <v>667</v>
      </c>
      <c r="D238" s="150" t="s">
        <v>167</v>
      </c>
      <c r="E238" s="151" t="s">
        <v>1620</v>
      </c>
      <c r="F238" s="152" t="s">
        <v>1621</v>
      </c>
      <c r="G238" s="153" t="s">
        <v>895</v>
      </c>
      <c r="H238" s="154">
        <v>30</v>
      </c>
      <c r="I238" s="155"/>
      <c r="J238" s="156">
        <f t="shared" si="50"/>
        <v>0</v>
      </c>
      <c r="K238" s="157"/>
      <c r="L238" s="33"/>
      <c r="M238" s="158" t="s">
        <v>1</v>
      </c>
      <c r="N238" s="159" t="s">
        <v>35</v>
      </c>
      <c r="O238" s="58"/>
      <c r="P238" s="160">
        <f t="shared" si="51"/>
        <v>0</v>
      </c>
      <c r="Q238" s="160">
        <v>2.7999999999999998E-4</v>
      </c>
      <c r="R238" s="160">
        <f t="shared" si="52"/>
        <v>8.3999999999999995E-3</v>
      </c>
      <c r="S238" s="160">
        <v>0</v>
      </c>
      <c r="T238" s="161">
        <f t="shared" si="53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2" t="s">
        <v>171</v>
      </c>
      <c r="AT238" s="162" t="s">
        <v>167</v>
      </c>
      <c r="AU238" s="162" t="s">
        <v>84</v>
      </c>
      <c r="AY238" s="17" t="s">
        <v>164</v>
      </c>
      <c r="BE238" s="163">
        <f t="shared" si="54"/>
        <v>0</v>
      </c>
      <c r="BF238" s="163">
        <f t="shared" si="55"/>
        <v>0</v>
      </c>
      <c r="BG238" s="163">
        <f t="shared" si="56"/>
        <v>0</v>
      </c>
      <c r="BH238" s="163">
        <f t="shared" si="57"/>
        <v>0</v>
      </c>
      <c r="BI238" s="163">
        <f t="shared" si="58"/>
        <v>0</v>
      </c>
      <c r="BJ238" s="17" t="s">
        <v>84</v>
      </c>
      <c r="BK238" s="163">
        <f t="shared" si="59"/>
        <v>0</v>
      </c>
      <c r="BL238" s="17" t="s">
        <v>171</v>
      </c>
      <c r="BM238" s="162" t="s">
        <v>815</v>
      </c>
    </row>
    <row r="239" spans="1:65" s="2" customFormat="1" ht="14.45" customHeight="1">
      <c r="A239" s="32"/>
      <c r="B239" s="149"/>
      <c r="C239" s="164" t="s">
        <v>816</v>
      </c>
      <c r="D239" s="164" t="s">
        <v>172</v>
      </c>
      <c r="E239" s="165" t="s">
        <v>1622</v>
      </c>
      <c r="F239" s="166" t="s">
        <v>1623</v>
      </c>
      <c r="G239" s="167" t="s">
        <v>293</v>
      </c>
      <c r="H239" s="168">
        <v>30</v>
      </c>
      <c r="I239" s="169"/>
      <c r="J239" s="170">
        <f t="shared" si="50"/>
        <v>0</v>
      </c>
      <c r="K239" s="171"/>
      <c r="L239" s="172"/>
      <c r="M239" s="173" t="s">
        <v>1</v>
      </c>
      <c r="N239" s="174" t="s">
        <v>35</v>
      </c>
      <c r="O239" s="58"/>
      <c r="P239" s="160">
        <f t="shared" si="51"/>
        <v>0</v>
      </c>
      <c r="Q239" s="160">
        <v>0</v>
      </c>
      <c r="R239" s="160">
        <f t="shared" si="52"/>
        <v>0</v>
      </c>
      <c r="S239" s="160">
        <v>0</v>
      </c>
      <c r="T239" s="161">
        <f t="shared" si="53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2" t="s">
        <v>175</v>
      </c>
      <c r="AT239" s="162" t="s">
        <v>172</v>
      </c>
      <c r="AU239" s="162" t="s">
        <v>84</v>
      </c>
      <c r="AY239" s="17" t="s">
        <v>164</v>
      </c>
      <c r="BE239" s="163">
        <f t="shared" si="54"/>
        <v>0</v>
      </c>
      <c r="BF239" s="163">
        <f t="shared" si="55"/>
        <v>0</v>
      </c>
      <c r="BG239" s="163">
        <f t="shared" si="56"/>
        <v>0</v>
      </c>
      <c r="BH239" s="163">
        <f t="shared" si="57"/>
        <v>0</v>
      </c>
      <c r="BI239" s="163">
        <f t="shared" si="58"/>
        <v>0</v>
      </c>
      <c r="BJ239" s="17" t="s">
        <v>84</v>
      </c>
      <c r="BK239" s="163">
        <f t="shared" si="59"/>
        <v>0</v>
      </c>
      <c r="BL239" s="17" t="s">
        <v>171</v>
      </c>
      <c r="BM239" s="162" t="s">
        <v>819</v>
      </c>
    </row>
    <row r="240" spans="1:65" s="2" customFormat="1" ht="24.2" customHeight="1">
      <c r="A240" s="32"/>
      <c r="B240" s="149"/>
      <c r="C240" s="150" t="s">
        <v>670</v>
      </c>
      <c r="D240" s="150" t="s">
        <v>167</v>
      </c>
      <c r="E240" s="151" t="s">
        <v>1624</v>
      </c>
      <c r="F240" s="152" t="s">
        <v>1625</v>
      </c>
      <c r="G240" s="153" t="s">
        <v>293</v>
      </c>
      <c r="H240" s="154">
        <v>3</v>
      </c>
      <c r="I240" s="155"/>
      <c r="J240" s="156">
        <f t="shared" si="50"/>
        <v>0</v>
      </c>
      <c r="K240" s="157"/>
      <c r="L240" s="33"/>
      <c r="M240" s="158" t="s">
        <v>1</v>
      </c>
      <c r="N240" s="159" t="s">
        <v>35</v>
      </c>
      <c r="O240" s="58"/>
      <c r="P240" s="160">
        <f t="shared" si="51"/>
        <v>0</v>
      </c>
      <c r="Q240" s="160">
        <v>0</v>
      </c>
      <c r="R240" s="160">
        <f t="shared" si="52"/>
        <v>0</v>
      </c>
      <c r="S240" s="160">
        <v>0</v>
      </c>
      <c r="T240" s="161">
        <f t="shared" si="5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2" t="s">
        <v>171</v>
      </c>
      <c r="AT240" s="162" t="s">
        <v>167</v>
      </c>
      <c r="AU240" s="162" t="s">
        <v>84</v>
      </c>
      <c r="AY240" s="17" t="s">
        <v>164</v>
      </c>
      <c r="BE240" s="163">
        <f t="shared" si="54"/>
        <v>0</v>
      </c>
      <c r="BF240" s="163">
        <f t="shared" si="55"/>
        <v>0</v>
      </c>
      <c r="BG240" s="163">
        <f t="shared" si="56"/>
        <v>0</v>
      </c>
      <c r="BH240" s="163">
        <f t="shared" si="57"/>
        <v>0</v>
      </c>
      <c r="BI240" s="163">
        <f t="shared" si="58"/>
        <v>0</v>
      </c>
      <c r="BJ240" s="17" t="s">
        <v>84</v>
      </c>
      <c r="BK240" s="163">
        <f t="shared" si="59"/>
        <v>0</v>
      </c>
      <c r="BL240" s="17" t="s">
        <v>171</v>
      </c>
      <c r="BM240" s="162" t="s">
        <v>824</v>
      </c>
    </row>
    <row r="241" spans="1:65" s="2" customFormat="1" ht="14.45" customHeight="1">
      <c r="A241" s="32"/>
      <c r="B241" s="149"/>
      <c r="C241" s="164" t="s">
        <v>825</v>
      </c>
      <c r="D241" s="164" t="s">
        <v>172</v>
      </c>
      <c r="E241" s="165" t="s">
        <v>1626</v>
      </c>
      <c r="F241" s="166" t="s">
        <v>1627</v>
      </c>
      <c r="G241" s="167" t="s">
        <v>293</v>
      </c>
      <c r="H241" s="168">
        <v>3</v>
      </c>
      <c r="I241" s="169"/>
      <c r="J241" s="170">
        <f t="shared" si="50"/>
        <v>0</v>
      </c>
      <c r="K241" s="171"/>
      <c r="L241" s="172"/>
      <c r="M241" s="173" t="s">
        <v>1</v>
      </c>
      <c r="N241" s="174" t="s">
        <v>35</v>
      </c>
      <c r="O241" s="58"/>
      <c r="P241" s="160">
        <f t="shared" si="51"/>
        <v>0</v>
      </c>
      <c r="Q241" s="160">
        <v>0</v>
      </c>
      <c r="R241" s="160">
        <f t="shared" si="52"/>
        <v>0</v>
      </c>
      <c r="S241" s="160">
        <v>0</v>
      </c>
      <c r="T241" s="161">
        <f t="shared" si="53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2" t="s">
        <v>175</v>
      </c>
      <c r="AT241" s="162" t="s">
        <v>172</v>
      </c>
      <c r="AU241" s="162" t="s">
        <v>84</v>
      </c>
      <c r="AY241" s="17" t="s">
        <v>164</v>
      </c>
      <c r="BE241" s="163">
        <f t="shared" si="54"/>
        <v>0</v>
      </c>
      <c r="BF241" s="163">
        <f t="shared" si="55"/>
        <v>0</v>
      </c>
      <c r="BG241" s="163">
        <f t="shared" si="56"/>
        <v>0</v>
      </c>
      <c r="BH241" s="163">
        <f t="shared" si="57"/>
        <v>0</v>
      </c>
      <c r="BI241" s="163">
        <f t="shared" si="58"/>
        <v>0</v>
      </c>
      <c r="BJ241" s="17" t="s">
        <v>84</v>
      </c>
      <c r="BK241" s="163">
        <f t="shared" si="59"/>
        <v>0</v>
      </c>
      <c r="BL241" s="17" t="s">
        <v>171</v>
      </c>
      <c r="BM241" s="162" t="s">
        <v>828</v>
      </c>
    </row>
    <row r="242" spans="1:65" s="2" customFormat="1" ht="24.2" customHeight="1">
      <c r="A242" s="32"/>
      <c r="B242" s="149"/>
      <c r="C242" s="150" t="s">
        <v>673</v>
      </c>
      <c r="D242" s="150" t="s">
        <v>167</v>
      </c>
      <c r="E242" s="151" t="s">
        <v>1628</v>
      </c>
      <c r="F242" s="152" t="s">
        <v>1629</v>
      </c>
      <c r="G242" s="153" t="s">
        <v>293</v>
      </c>
      <c r="H242" s="154">
        <v>15</v>
      </c>
      <c r="I242" s="155"/>
      <c r="J242" s="156">
        <f t="shared" si="50"/>
        <v>0</v>
      </c>
      <c r="K242" s="157"/>
      <c r="L242" s="33"/>
      <c r="M242" s="158" t="s">
        <v>1</v>
      </c>
      <c r="N242" s="159" t="s">
        <v>35</v>
      </c>
      <c r="O242" s="58"/>
      <c r="P242" s="160">
        <f t="shared" si="51"/>
        <v>0</v>
      </c>
      <c r="Q242" s="160">
        <v>0</v>
      </c>
      <c r="R242" s="160">
        <f t="shared" si="52"/>
        <v>0</v>
      </c>
      <c r="S242" s="160">
        <v>0</v>
      </c>
      <c r="T242" s="161">
        <f t="shared" si="53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2" t="s">
        <v>171</v>
      </c>
      <c r="AT242" s="162" t="s">
        <v>167</v>
      </c>
      <c r="AU242" s="162" t="s">
        <v>84</v>
      </c>
      <c r="AY242" s="17" t="s">
        <v>164</v>
      </c>
      <c r="BE242" s="163">
        <f t="shared" si="54"/>
        <v>0</v>
      </c>
      <c r="BF242" s="163">
        <f t="shared" si="55"/>
        <v>0</v>
      </c>
      <c r="BG242" s="163">
        <f t="shared" si="56"/>
        <v>0</v>
      </c>
      <c r="BH242" s="163">
        <f t="shared" si="57"/>
        <v>0</v>
      </c>
      <c r="BI242" s="163">
        <f t="shared" si="58"/>
        <v>0</v>
      </c>
      <c r="BJ242" s="17" t="s">
        <v>84</v>
      </c>
      <c r="BK242" s="163">
        <f t="shared" si="59"/>
        <v>0</v>
      </c>
      <c r="BL242" s="17" t="s">
        <v>171</v>
      </c>
      <c r="BM242" s="162" t="s">
        <v>831</v>
      </c>
    </row>
    <row r="243" spans="1:65" s="2" customFormat="1" ht="14.45" customHeight="1">
      <c r="A243" s="32"/>
      <c r="B243" s="149"/>
      <c r="C243" s="164" t="s">
        <v>832</v>
      </c>
      <c r="D243" s="164" t="s">
        <v>172</v>
      </c>
      <c r="E243" s="165" t="s">
        <v>1630</v>
      </c>
      <c r="F243" s="166" t="s">
        <v>1631</v>
      </c>
      <c r="G243" s="167" t="s">
        <v>293</v>
      </c>
      <c r="H243" s="168">
        <v>15</v>
      </c>
      <c r="I243" s="169"/>
      <c r="J243" s="170">
        <f t="shared" si="50"/>
        <v>0</v>
      </c>
      <c r="K243" s="171"/>
      <c r="L243" s="172"/>
      <c r="M243" s="173" t="s">
        <v>1</v>
      </c>
      <c r="N243" s="174" t="s">
        <v>35</v>
      </c>
      <c r="O243" s="58"/>
      <c r="P243" s="160">
        <f t="shared" si="51"/>
        <v>0</v>
      </c>
      <c r="Q243" s="160">
        <v>0</v>
      </c>
      <c r="R243" s="160">
        <f t="shared" si="52"/>
        <v>0</v>
      </c>
      <c r="S243" s="160">
        <v>0</v>
      </c>
      <c r="T243" s="161">
        <f t="shared" si="53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2" t="s">
        <v>175</v>
      </c>
      <c r="AT243" s="162" t="s">
        <v>172</v>
      </c>
      <c r="AU243" s="162" t="s">
        <v>84</v>
      </c>
      <c r="AY243" s="17" t="s">
        <v>164</v>
      </c>
      <c r="BE243" s="163">
        <f t="shared" si="54"/>
        <v>0</v>
      </c>
      <c r="BF243" s="163">
        <f t="shared" si="55"/>
        <v>0</v>
      </c>
      <c r="BG243" s="163">
        <f t="shared" si="56"/>
        <v>0</v>
      </c>
      <c r="BH243" s="163">
        <f t="shared" si="57"/>
        <v>0</v>
      </c>
      <c r="BI243" s="163">
        <f t="shared" si="58"/>
        <v>0</v>
      </c>
      <c r="BJ243" s="17" t="s">
        <v>84</v>
      </c>
      <c r="BK243" s="163">
        <f t="shared" si="59"/>
        <v>0</v>
      </c>
      <c r="BL243" s="17" t="s">
        <v>171</v>
      </c>
      <c r="BM243" s="162" t="s">
        <v>835</v>
      </c>
    </row>
    <row r="244" spans="1:65" s="2" customFormat="1" ht="14.45" customHeight="1">
      <c r="A244" s="32"/>
      <c r="B244" s="149"/>
      <c r="C244" s="150" t="s">
        <v>676</v>
      </c>
      <c r="D244" s="150" t="s">
        <v>167</v>
      </c>
      <c r="E244" s="151" t="s">
        <v>1632</v>
      </c>
      <c r="F244" s="152" t="s">
        <v>1633</v>
      </c>
      <c r="G244" s="153" t="s">
        <v>293</v>
      </c>
      <c r="H244" s="154">
        <v>2</v>
      </c>
      <c r="I244" s="155"/>
      <c r="J244" s="156">
        <f t="shared" si="50"/>
        <v>0</v>
      </c>
      <c r="K244" s="157"/>
      <c r="L244" s="33"/>
      <c r="M244" s="158" t="s">
        <v>1</v>
      </c>
      <c r="N244" s="159" t="s">
        <v>35</v>
      </c>
      <c r="O244" s="58"/>
      <c r="P244" s="160">
        <f t="shared" si="51"/>
        <v>0</v>
      </c>
      <c r="Q244" s="160">
        <v>4.1999999999999996E-6</v>
      </c>
      <c r="R244" s="160">
        <f t="shared" si="52"/>
        <v>8.3999999999999992E-6</v>
      </c>
      <c r="S244" s="160">
        <v>0</v>
      </c>
      <c r="T244" s="161">
        <f t="shared" si="5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2" t="s">
        <v>171</v>
      </c>
      <c r="AT244" s="162" t="s">
        <v>167</v>
      </c>
      <c r="AU244" s="162" t="s">
        <v>84</v>
      </c>
      <c r="AY244" s="17" t="s">
        <v>164</v>
      </c>
      <c r="BE244" s="163">
        <f t="shared" si="54"/>
        <v>0</v>
      </c>
      <c r="BF244" s="163">
        <f t="shared" si="55"/>
        <v>0</v>
      </c>
      <c r="BG244" s="163">
        <f t="shared" si="56"/>
        <v>0</v>
      </c>
      <c r="BH244" s="163">
        <f t="shared" si="57"/>
        <v>0</v>
      </c>
      <c r="BI244" s="163">
        <f t="shared" si="58"/>
        <v>0</v>
      </c>
      <c r="BJ244" s="17" t="s">
        <v>84</v>
      </c>
      <c r="BK244" s="163">
        <f t="shared" si="59"/>
        <v>0</v>
      </c>
      <c r="BL244" s="17" t="s">
        <v>171</v>
      </c>
      <c r="BM244" s="162" t="s">
        <v>838</v>
      </c>
    </row>
    <row r="245" spans="1:65" s="2" customFormat="1" ht="24.2" customHeight="1">
      <c r="A245" s="32"/>
      <c r="B245" s="149"/>
      <c r="C245" s="164" t="s">
        <v>335</v>
      </c>
      <c r="D245" s="164" t="s">
        <v>172</v>
      </c>
      <c r="E245" s="165" t="s">
        <v>1634</v>
      </c>
      <c r="F245" s="166" t="s">
        <v>1635</v>
      </c>
      <c r="G245" s="167" t="s">
        <v>293</v>
      </c>
      <c r="H245" s="168">
        <v>2</v>
      </c>
      <c r="I245" s="169"/>
      <c r="J245" s="170">
        <f t="shared" si="50"/>
        <v>0</v>
      </c>
      <c r="K245" s="171"/>
      <c r="L245" s="172"/>
      <c r="M245" s="173" t="s">
        <v>1</v>
      </c>
      <c r="N245" s="174" t="s">
        <v>35</v>
      </c>
      <c r="O245" s="58"/>
      <c r="P245" s="160">
        <f t="shared" si="51"/>
        <v>0</v>
      </c>
      <c r="Q245" s="160">
        <v>0</v>
      </c>
      <c r="R245" s="160">
        <f t="shared" si="52"/>
        <v>0</v>
      </c>
      <c r="S245" s="160">
        <v>0</v>
      </c>
      <c r="T245" s="161">
        <f t="shared" si="53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2" t="s">
        <v>175</v>
      </c>
      <c r="AT245" s="162" t="s">
        <v>172</v>
      </c>
      <c r="AU245" s="162" t="s">
        <v>84</v>
      </c>
      <c r="AY245" s="17" t="s">
        <v>164</v>
      </c>
      <c r="BE245" s="163">
        <f t="shared" si="54"/>
        <v>0</v>
      </c>
      <c r="BF245" s="163">
        <f t="shared" si="55"/>
        <v>0</v>
      </c>
      <c r="BG245" s="163">
        <f t="shared" si="56"/>
        <v>0</v>
      </c>
      <c r="BH245" s="163">
        <f t="shared" si="57"/>
        <v>0</v>
      </c>
      <c r="BI245" s="163">
        <f t="shared" si="58"/>
        <v>0</v>
      </c>
      <c r="BJ245" s="17" t="s">
        <v>84</v>
      </c>
      <c r="BK245" s="163">
        <f t="shared" si="59"/>
        <v>0</v>
      </c>
      <c r="BL245" s="17" t="s">
        <v>171</v>
      </c>
      <c r="BM245" s="162" t="s">
        <v>841</v>
      </c>
    </row>
    <row r="246" spans="1:65" s="2" customFormat="1" ht="24.2" customHeight="1">
      <c r="A246" s="32"/>
      <c r="B246" s="149"/>
      <c r="C246" s="150" t="s">
        <v>678</v>
      </c>
      <c r="D246" s="150" t="s">
        <v>167</v>
      </c>
      <c r="E246" s="151" t="s">
        <v>1636</v>
      </c>
      <c r="F246" s="152" t="s">
        <v>1637</v>
      </c>
      <c r="G246" s="153" t="s">
        <v>293</v>
      </c>
      <c r="H246" s="154">
        <v>2</v>
      </c>
      <c r="I246" s="155"/>
      <c r="J246" s="156">
        <f t="shared" si="50"/>
        <v>0</v>
      </c>
      <c r="K246" s="157"/>
      <c r="L246" s="33"/>
      <c r="M246" s="158" t="s">
        <v>1</v>
      </c>
      <c r="N246" s="159" t="s">
        <v>35</v>
      </c>
      <c r="O246" s="58"/>
      <c r="P246" s="160">
        <f t="shared" si="51"/>
        <v>0</v>
      </c>
      <c r="Q246" s="160">
        <v>4.1999999999999996E-6</v>
      </c>
      <c r="R246" s="160">
        <f t="shared" si="52"/>
        <v>8.3999999999999992E-6</v>
      </c>
      <c r="S246" s="160">
        <v>0</v>
      </c>
      <c r="T246" s="161">
        <f t="shared" si="53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2" t="s">
        <v>171</v>
      </c>
      <c r="AT246" s="162" t="s">
        <v>167</v>
      </c>
      <c r="AU246" s="162" t="s">
        <v>84</v>
      </c>
      <c r="AY246" s="17" t="s">
        <v>164</v>
      </c>
      <c r="BE246" s="163">
        <f t="shared" si="54"/>
        <v>0</v>
      </c>
      <c r="BF246" s="163">
        <f t="shared" si="55"/>
        <v>0</v>
      </c>
      <c r="BG246" s="163">
        <f t="shared" si="56"/>
        <v>0</v>
      </c>
      <c r="BH246" s="163">
        <f t="shared" si="57"/>
        <v>0</v>
      </c>
      <c r="BI246" s="163">
        <f t="shared" si="58"/>
        <v>0</v>
      </c>
      <c r="BJ246" s="17" t="s">
        <v>84</v>
      </c>
      <c r="BK246" s="163">
        <f t="shared" si="59"/>
        <v>0</v>
      </c>
      <c r="BL246" s="17" t="s">
        <v>171</v>
      </c>
      <c r="BM246" s="162" t="s">
        <v>526</v>
      </c>
    </row>
    <row r="247" spans="1:65" s="2" customFormat="1" ht="24.2" customHeight="1">
      <c r="A247" s="32"/>
      <c r="B247" s="149"/>
      <c r="C247" s="164" t="s">
        <v>849</v>
      </c>
      <c r="D247" s="164" t="s">
        <v>172</v>
      </c>
      <c r="E247" s="165" t="s">
        <v>1638</v>
      </c>
      <c r="F247" s="166" t="s">
        <v>1639</v>
      </c>
      <c r="G247" s="167" t="s">
        <v>293</v>
      </c>
      <c r="H247" s="168">
        <v>2</v>
      </c>
      <c r="I247" s="169"/>
      <c r="J247" s="170">
        <f t="shared" si="50"/>
        <v>0</v>
      </c>
      <c r="K247" s="171"/>
      <c r="L247" s="172"/>
      <c r="M247" s="173" t="s">
        <v>1</v>
      </c>
      <c r="N247" s="174" t="s">
        <v>35</v>
      </c>
      <c r="O247" s="58"/>
      <c r="P247" s="160">
        <f t="shared" si="51"/>
        <v>0</v>
      </c>
      <c r="Q247" s="160">
        <v>0</v>
      </c>
      <c r="R247" s="160">
        <f t="shared" si="52"/>
        <v>0</v>
      </c>
      <c r="S247" s="160">
        <v>0</v>
      </c>
      <c r="T247" s="161">
        <f t="shared" si="53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2" t="s">
        <v>175</v>
      </c>
      <c r="AT247" s="162" t="s">
        <v>172</v>
      </c>
      <c r="AU247" s="162" t="s">
        <v>84</v>
      </c>
      <c r="AY247" s="17" t="s">
        <v>164</v>
      </c>
      <c r="BE247" s="163">
        <f t="shared" si="54"/>
        <v>0</v>
      </c>
      <c r="BF247" s="163">
        <f t="shared" si="55"/>
        <v>0</v>
      </c>
      <c r="BG247" s="163">
        <f t="shared" si="56"/>
        <v>0</v>
      </c>
      <c r="BH247" s="163">
        <f t="shared" si="57"/>
        <v>0</v>
      </c>
      <c r="BI247" s="163">
        <f t="shared" si="58"/>
        <v>0</v>
      </c>
      <c r="BJ247" s="17" t="s">
        <v>84</v>
      </c>
      <c r="BK247" s="163">
        <f t="shared" si="59"/>
        <v>0</v>
      </c>
      <c r="BL247" s="17" t="s">
        <v>171</v>
      </c>
      <c r="BM247" s="162" t="s">
        <v>1263</v>
      </c>
    </row>
    <row r="248" spans="1:65" s="2" customFormat="1" ht="24.2" customHeight="1">
      <c r="A248" s="32"/>
      <c r="B248" s="149"/>
      <c r="C248" s="150" t="s">
        <v>681</v>
      </c>
      <c r="D248" s="150" t="s">
        <v>167</v>
      </c>
      <c r="E248" s="151" t="s">
        <v>1640</v>
      </c>
      <c r="F248" s="152" t="s">
        <v>1641</v>
      </c>
      <c r="G248" s="153" t="s">
        <v>293</v>
      </c>
      <c r="H248" s="154">
        <v>15</v>
      </c>
      <c r="I248" s="155"/>
      <c r="J248" s="156">
        <f t="shared" si="50"/>
        <v>0</v>
      </c>
      <c r="K248" s="157"/>
      <c r="L248" s="33"/>
      <c r="M248" s="158" t="s">
        <v>1</v>
      </c>
      <c r="N248" s="159" t="s">
        <v>35</v>
      </c>
      <c r="O248" s="58"/>
      <c r="P248" s="160">
        <f t="shared" si="51"/>
        <v>0</v>
      </c>
      <c r="Q248" s="160">
        <v>0</v>
      </c>
      <c r="R248" s="160">
        <f t="shared" si="52"/>
        <v>0</v>
      </c>
      <c r="S248" s="160">
        <v>0</v>
      </c>
      <c r="T248" s="161">
        <f t="shared" si="53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2" t="s">
        <v>171</v>
      </c>
      <c r="AT248" s="162" t="s">
        <v>167</v>
      </c>
      <c r="AU248" s="162" t="s">
        <v>84</v>
      </c>
      <c r="AY248" s="17" t="s">
        <v>164</v>
      </c>
      <c r="BE248" s="163">
        <f t="shared" si="54"/>
        <v>0</v>
      </c>
      <c r="BF248" s="163">
        <f t="shared" si="55"/>
        <v>0</v>
      </c>
      <c r="BG248" s="163">
        <f t="shared" si="56"/>
        <v>0</v>
      </c>
      <c r="BH248" s="163">
        <f t="shared" si="57"/>
        <v>0</v>
      </c>
      <c r="BI248" s="163">
        <f t="shared" si="58"/>
        <v>0</v>
      </c>
      <c r="BJ248" s="17" t="s">
        <v>84</v>
      </c>
      <c r="BK248" s="163">
        <f t="shared" si="59"/>
        <v>0</v>
      </c>
      <c r="BL248" s="17" t="s">
        <v>171</v>
      </c>
      <c r="BM248" s="162" t="s">
        <v>1266</v>
      </c>
    </row>
    <row r="249" spans="1:65" s="2" customFormat="1" ht="14.45" customHeight="1">
      <c r="A249" s="32"/>
      <c r="B249" s="149"/>
      <c r="C249" s="164" t="s">
        <v>1267</v>
      </c>
      <c r="D249" s="164" t="s">
        <v>172</v>
      </c>
      <c r="E249" s="165" t="s">
        <v>1642</v>
      </c>
      <c r="F249" s="166" t="s">
        <v>1643</v>
      </c>
      <c r="G249" s="167" t="s">
        <v>293</v>
      </c>
      <c r="H249" s="168">
        <v>15</v>
      </c>
      <c r="I249" s="169"/>
      <c r="J249" s="170">
        <f t="shared" si="50"/>
        <v>0</v>
      </c>
      <c r="K249" s="171"/>
      <c r="L249" s="172"/>
      <c r="M249" s="173" t="s">
        <v>1</v>
      </c>
      <c r="N249" s="174" t="s">
        <v>35</v>
      </c>
      <c r="O249" s="58"/>
      <c r="P249" s="160">
        <f t="shared" si="51"/>
        <v>0</v>
      </c>
      <c r="Q249" s="160">
        <v>0</v>
      </c>
      <c r="R249" s="160">
        <f t="shared" si="52"/>
        <v>0</v>
      </c>
      <c r="S249" s="160">
        <v>0</v>
      </c>
      <c r="T249" s="161">
        <f t="shared" si="53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2" t="s">
        <v>175</v>
      </c>
      <c r="AT249" s="162" t="s">
        <v>172</v>
      </c>
      <c r="AU249" s="162" t="s">
        <v>84</v>
      </c>
      <c r="AY249" s="17" t="s">
        <v>164</v>
      </c>
      <c r="BE249" s="163">
        <f t="shared" si="54"/>
        <v>0</v>
      </c>
      <c r="BF249" s="163">
        <f t="shared" si="55"/>
        <v>0</v>
      </c>
      <c r="BG249" s="163">
        <f t="shared" si="56"/>
        <v>0</v>
      </c>
      <c r="BH249" s="163">
        <f t="shared" si="57"/>
        <v>0</v>
      </c>
      <c r="BI249" s="163">
        <f t="shared" si="58"/>
        <v>0</v>
      </c>
      <c r="BJ249" s="17" t="s">
        <v>84</v>
      </c>
      <c r="BK249" s="163">
        <f t="shared" si="59"/>
        <v>0</v>
      </c>
      <c r="BL249" s="17" t="s">
        <v>171</v>
      </c>
      <c r="BM249" s="162" t="s">
        <v>1270</v>
      </c>
    </row>
    <row r="250" spans="1:65" s="2" customFormat="1" ht="24.2" customHeight="1">
      <c r="A250" s="32"/>
      <c r="B250" s="149"/>
      <c r="C250" s="150" t="s">
        <v>684</v>
      </c>
      <c r="D250" s="150" t="s">
        <v>167</v>
      </c>
      <c r="E250" s="151" t="s">
        <v>1644</v>
      </c>
      <c r="F250" s="152" t="s">
        <v>1645</v>
      </c>
      <c r="G250" s="153" t="s">
        <v>293</v>
      </c>
      <c r="H250" s="154">
        <v>1</v>
      </c>
      <c r="I250" s="155"/>
      <c r="J250" s="156">
        <f t="shared" si="50"/>
        <v>0</v>
      </c>
      <c r="K250" s="157"/>
      <c r="L250" s="33"/>
      <c r="M250" s="158" t="s">
        <v>1</v>
      </c>
      <c r="N250" s="159" t="s">
        <v>35</v>
      </c>
      <c r="O250" s="58"/>
      <c r="P250" s="160">
        <f t="shared" si="51"/>
        <v>0</v>
      </c>
      <c r="Q250" s="160">
        <v>0</v>
      </c>
      <c r="R250" s="160">
        <f t="shared" si="52"/>
        <v>0</v>
      </c>
      <c r="S250" s="160">
        <v>0</v>
      </c>
      <c r="T250" s="161">
        <f t="shared" si="53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2" t="s">
        <v>171</v>
      </c>
      <c r="AT250" s="162" t="s">
        <v>167</v>
      </c>
      <c r="AU250" s="162" t="s">
        <v>84</v>
      </c>
      <c r="AY250" s="17" t="s">
        <v>164</v>
      </c>
      <c r="BE250" s="163">
        <f t="shared" si="54"/>
        <v>0</v>
      </c>
      <c r="BF250" s="163">
        <f t="shared" si="55"/>
        <v>0</v>
      </c>
      <c r="BG250" s="163">
        <f t="shared" si="56"/>
        <v>0</v>
      </c>
      <c r="BH250" s="163">
        <f t="shared" si="57"/>
        <v>0</v>
      </c>
      <c r="BI250" s="163">
        <f t="shared" si="58"/>
        <v>0</v>
      </c>
      <c r="BJ250" s="17" t="s">
        <v>84</v>
      </c>
      <c r="BK250" s="163">
        <f t="shared" si="59"/>
        <v>0</v>
      </c>
      <c r="BL250" s="17" t="s">
        <v>171</v>
      </c>
      <c r="BM250" s="162" t="s">
        <v>1273</v>
      </c>
    </row>
    <row r="251" spans="1:65" s="2" customFormat="1" ht="14.45" customHeight="1">
      <c r="A251" s="32"/>
      <c r="B251" s="149"/>
      <c r="C251" s="164" t="s">
        <v>1274</v>
      </c>
      <c r="D251" s="164" t="s">
        <v>172</v>
      </c>
      <c r="E251" s="165" t="s">
        <v>1646</v>
      </c>
      <c r="F251" s="166" t="s">
        <v>1647</v>
      </c>
      <c r="G251" s="167" t="s">
        <v>293</v>
      </c>
      <c r="H251" s="168">
        <v>1</v>
      </c>
      <c r="I251" s="169"/>
      <c r="J251" s="170">
        <f t="shared" si="50"/>
        <v>0</v>
      </c>
      <c r="K251" s="171"/>
      <c r="L251" s="172"/>
      <c r="M251" s="173" t="s">
        <v>1</v>
      </c>
      <c r="N251" s="174" t="s">
        <v>35</v>
      </c>
      <c r="O251" s="58"/>
      <c r="P251" s="160">
        <f t="shared" si="51"/>
        <v>0</v>
      </c>
      <c r="Q251" s="160">
        <v>0</v>
      </c>
      <c r="R251" s="160">
        <f t="shared" si="52"/>
        <v>0</v>
      </c>
      <c r="S251" s="160">
        <v>0</v>
      </c>
      <c r="T251" s="161">
        <f t="shared" si="53"/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2" t="s">
        <v>175</v>
      </c>
      <c r="AT251" s="162" t="s">
        <v>172</v>
      </c>
      <c r="AU251" s="162" t="s">
        <v>84</v>
      </c>
      <c r="AY251" s="17" t="s">
        <v>164</v>
      </c>
      <c r="BE251" s="163">
        <f t="shared" si="54"/>
        <v>0</v>
      </c>
      <c r="BF251" s="163">
        <f t="shared" si="55"/>
        <v>0</v>
      </c>
      <c r="BG251" s="163">
        <f t="shared" si="56"/>
        <v>0</v>
      </c>
      <c r="BH251" s="163">
        <f t="shared" si="57"/>
        <v>0</v>
      </c>
      <c r="BI251" s="163">
        <f t="shared" si="58"/>
        <v>0</v>
      </c>
      <c r="BJ251" s="17" t="s">
        <v>84</v>
      </c>
      <c r="BK251" s="163">
        <f t="shared" si="59"/>
        <v>0</v>
      </c>
      <c r="BL251" s="17" t="s">
        <v>171</v>
      </c>
      <c r="BM251" s="162" t="s">
        <v>1277</v>
      </c>
    </row>
    <row r="252" spans="1:65" s="2" customFormat="1" ht="24.2" customHeight="1">
      <c r="A252" s="32"/>
      <c r="B252" s="149"/>
      <c r="C252" s="150" t="s">
        <v>687</v>
      </c>
      <c r="D252" s="150" t="s">
        <v>167</v>
      </c>
      <c r="E252" s="151" t="s">
        <v>1648</v>
      </c>
      <c r="F252" s="152" t="s">
        <v>1649</v>
      </c>
      <c r="G252" s="153" t="s">
        <v>293</v>
      </c>
      <c r="H252" s="154">
        <v>2</v>
      </c>
      <c r="I252" s="155"/>
      <c r="J252" s="156">
        <f t="shared" si="50"/>
        <v>0</v>
      </c>
      <c r="K252" s="157"/>
      <c r="L252" s="33"/>
      <c r="M252" s="158" t="s">
        <v>1</v>
      </c>
      <c r="N252" s="159" t="s">
        <v>35</v>
      </c>
      <c r="O252" s="58"/>
      <c r="P252" s="160">
        <f t="shared" si="51"/>
        <v>0</v>
      </c>
      <c r="Q252" s="160">
        <v>0</v>
      </c>
      <c r="R252" s="160">
        <f t="shared" si="52"/>
        <v>0</v>
      </c>
      <c r="S252" s="160">
        <v>0</v>
      </c>
      <c r="T252" s="161">
        <f t="shared" si="53"/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2" t="s">
        <v>171</v>
      </c>
      <c r="AT252" s="162" t="s">
        <v>167</v>
      </c>
      <c r="AU252" s="162" t="s">
        <v>84</v>
      </c>
      <c r="AY252" s="17" t="s">
        <v>164</v>
      </c>
      <c r="BE252" s="163">
        <f t="shared" si="54"/>
        <v>0</v>
      </c>
      <c r="BF252" s="163">
        <f t="shared" si="55"/>
        <v>0</v>
      </c>
      <c r="BG252" s="163">
        <f t="shared" si="56"/>
        <v>0</v>
      </c>
      <c r="BH252" s="163">
        <f t="shared" si="57"/>
        <v>0</v>
      </c>
      <c r="BI252" s="163">
        <f t="shared" si="58"/>
        <v>0</v>
      </c>
      <c r="BJ252" s="17" t="s">
        <v>84</v>
      </c>
      <c r="BK252" s="163">
        <f t="shared" si="59"/>
        <v>0</v>
      </c>
      <c r="BL252" s="17" t="s">
        <v>171</v>
      </c>
      <c r="BM252" s="162" t="s">
        <v>1280</v>
      </c>
    </row>
    <row r="253" spans="1:65" s="2" customFormat="1" ht="14.45" customHeight="1">
      <c r="A253" s="32"/>
      <c r="B253" s="149"/>
      <c r="C253" s="164" t="s">
        <v>1281</v>
      </c>
      <c r="D253" s="164" t="s">
        <v>172</v>
      </c>
      <c r="E253" s="165" t="s">
        <v>1650</v>
      </c>
      <c r="F253" s="166" t="s">
        <v>1651</v>
      </c>
      <c r="G253" s="167" t="s">
        <v>293</v>
      </c>
      <c r="H253" s="168">
        <v>2</v>
      </c>
      <c r="I253" s="169"/>
      <c r="J253" s="170">
        <f t="shared" si="50"/>
        <v>0</v>
      </c>
      <c r="K253" s="171"/>
      <c r="L253" s="172"/>
      <c r="M253" s="173" t="s">
        <v>1</v>
      </c>
      <c r="N253" s="174" t="s">
        <v>35</v>
      </c>
      <c r="O253" s="58"/>
      <c r="P253" s="160">
        <f t="shared" si="51"/>
        <v>0</v>
      </c>
      <c r="Q253" s="160">
        <v>0</v>
      </c>
      <c r="R253" s="160">
        <f t="shared" si="52"/>
        <v>0</v>
      </c>
      <c r="S253" s="160">
        <v>0</v>
      </c>
      <c r="T253" s="161">
        <f t="shared" si="53"/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2" t="s">
        <v>175</v>
      </c>
      <c r="AT253" s="162" t="s">
        <v>172</v>
      </c>
      <c r="AU253" s="162" t="s">
        <v>84</v>
      </c>
      <c r="AY253" s="17" t="s">
        <v>164</v>
      </c>
      <c r="BE253" s="163">
        <f t="shared" si="54"/>
        <v>0</v>
      </c>
      <c r="BF253" s="163">
        <f t="shared" si="55"/>
        <v>0</v>
      </c>
      <c r="BG253" s="163">
        <f t="shared" si="56"/>
        <v>0</v>
      </c>
      <c r="BH253" s="163">
        <f t="shared" si="57"/>
        <v>0</v>
      </c>
      <c r="BI253" s="163">
        <f t="shared" si="58"/>
        <v>0</v>
      </c>
      <c r="BJ253" s="17" t="s">
        <v>84</v>
      </c>
      <c r="BK253" s="163">
        <f t="shared" si="59"/>
        <v>0</v>
      </c>
      <c r="BL253" s="17" t="s">
        <v>171</v>
      </c>
      <c r="BM253" s="162" t="s">
        <v>1284</v>
      </c>
    </row>
    <row r="254" spans="1:65" s="2" customFormat="1" ht="24.2" customHeight="1">
      <c r="A254" s="32"/>
      <c r="B254" s="149"/>
      <c r="C254" s="150" t="s">
        <v>690</v>
      </c>
      <c r="D254" s="150" t="s">
        <v>167</v>
      </c>
      <c r="E254" s="151" t="s">
        <v>1652</v>
      </c>
      <c r="F254" s="152" t="s">
        <v>1653</v>
      </c>
      <c r="G254" s="153" t="s">
        <v>293</v>
      </c>
      <c r="H254" s="154">
        <v>2</v>
      </c>
      <c r="I254" s="155"/>
      <c r="J254" s="156">
        <f t="shared" si="50"/>
        <v>0</v>
      </c>
      <c r="K254" s="157"/>
      <c r="L254" s="33"/>
      <c r="M254" s="158" t="s">
        <v>1</v>
      </c>
      <c r="N254" s="159" t="s">
        <v>35</v>
      </c>
      <c r="O254" s="58"/>
      <c r="P254" s="160">
        <f t="shared" si="51"/>
        <v>0</v>
      </c>
      <c r="Q254" s="160">
        <v>0</v>
      </c>
      <c r="R254" s="160">
        <f t="shared" si="52"/>
        <v>0</v>
      </c>
      <c r="S254" s="160">
        <v>0</v>
      </c>
      <c r="T254" s="161">
        <f t="shared" si="53"/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2" t="s">
        <v>171</v>
      </c>
      <c r="AT254" s="162" t="s">
        <v>167</v>
      </c>
      <c r="AU254" s="162" t="s">
        <v>84</v>
      </c>
      <c r="AY254" s="17" t="s">
        <v>164</v>
      </c>
      <c r="BE254" s="163">
        <f t="shared" si="54"/>
        <v>0</v>
      </c>
      <c r="BF254" s="163">
        <f t="shared" si="55"/>
        <v>0</v>
      </c>
      <c r="BG254" s="163">
        <f t="shared" si="56"/>
        <v>0</v>
      </c>
      <c r="BH254" s="163">
        <f t="shared" si="57"/>
        <v>0</v>
      </c>
      <c r="BI254" s="163">
        <f t="shared" si="58"/>
        <v>0</v>
      </c>
      <c r="BJ254" s="17" t="s">
        <v>84</v>
      </c>
      <c r="BK254" s="163">
        <f t="shared" si="59"/>
        <v>0</v>
      </c>
      <c r="BL254" s="17" t="s">
        <v>171</v>
      </c>
      <c r="BM254" s="162" t="s">
        <v>1287</v>
      </c>
    </row>
    <row r="255" spans="1:65" s="2" customFormat="1" ht="14.45" customHeight="1">
      <c r="A255" s="32"/>
      <c r="B255" s="149"/>
      <c r="C255" s="164" t="s">
        <v>1288</v>
      </c>
      <c r="D255" s="164" t="s">
        <v>172</v>
      </c>
      <c r="E255" s="165" t="s">
        <v>1654</v>
      </c>
      <c r="F255" s="166" t="s">
        <v>1655</v>
      </c>
      <c r="G255" s="167" t="s">
        <v>293</v>
      </c>
      <c r="H255" s="168">
        <v>2</v>
      </c>
      <c r="I255" s="169"/>
      <c r="J255" s="170">
        <f t="shared" si="50"/>
        <v>0</v>
      </c>
      <c r="K255" s="171"/>
      <c r="L255" s="172"/>
      <c r="M255" s="173" t="s">
        <v>1</v>
      </c>
      <c r="N255" s="174" t="s">
        <v>35</v>
      </c>
      <c r="O255" s="58"/>
      <c r="P255" s="160">
        <f t="shared" si="51"/>
        <v>0</v>
      </c>
      <c r="Q255" s="160">
        <v>0</v>
      </c>
      <c r="R255" s="160">
        <f t="shared" si="52"/>
        <v>0</v>
      </c>
      <c r="S255" s="160">
        <v>0</v>
      </c>
      <c r="T255" s="161">
        <f t="shared" si="53"/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2" t="s">
        <v>175</v>
      </c>
      <c r="AT255" s="162" t="s">
        <v>172</v>
      </c>
      <c r="AU255" s="162" t="s">
        <v>84</v>
      </c>
      <c r="AY255" s="17" t="s">
        <v>164</v>
      </c>
      <c r="BE255" s="163">
        <f t="shared" si="54"/>
        <v>0</v>
      </c>
      <c r="BF255" s="163">
        <f t="shared" si="55"/>
        <v>0</v>
      </c>
      <c r="BG255" s="163">
        <f t="shared" si="56"/>
        <v>0</v>
      </c>
      <c r="BH255" s="163">
        <f t="shared" si="57"/>
        <v>0</v>
      </c>
      <c r="BI255" s="163">
        <f t="shared" si="58"/>
        <v>0</v>
      </c>
      <c r="BJ255" s="17" t="s">
        <v>84</v>
      </c>
      <c r="BK255" s="163">
        <f t="shared" si="59"/>
        <v>0</v>
      </c>
      <c r="BL255" s="17" t="s">
        <v>171</v>
      </c>
      <c r="BM255" s="162" t="s">
        <v>1291</v>
      </c>
    </row>
    <row r="256" spans="1:65" s="2" customFormat="1" ht="24.2" customHeight="1">
      <c r="A256" s="32"/>
      <c r="B256" s="149"/>
      <c r="C256" s="150" t="s">
        <v>693</v>
      </c>
      <c r="D256" s="150" t="s">
        <v>167</v>
      </c>
      <c r="E256" s="151" t="s">
        <v>1656</v>
      </c>
      <c r="F256" s="152" t="s">
        <v>1657</v>
      </c>
      <c r="G256" s="153" t="s">
        <v>180</v>
      </c>
      <c r="H256" s="175"/>
      <c r="I256" s="155"/>
      <c r="J256" s="156">
        <f t="shared" si="50"/>
        <v>0</v>
      </c>
      <c r="K256" s="157"/>
      <c r="L256" s="33"/>
      <c r="M256" s="158" t="s">
        <v>1</v>
      </c>
      <c r="N256" s="159" t="s">
        <v>35</v>
      </c>
      <c r="O256" s="58"/>
      <c r="P256" s="160">
        <f t="shared" si="51"/>
        <v>0</v>
      </c>
      <c r="Q256" s="160">
        <v>0</v>
      </c>
      <c r="R256" s="160">
        <f t="shared" si="52"/>
        <v>0</v>
      </c>
      <c r="S256" s="160">
        <v>0</v>
      </c>
      <c r="T256" s="161">
        <f t="shared" si="53"/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2" t="s">
        <v>171</v>
      </c>
      <c r="AT256" s="162" t="s">
        <v>167</v>
      </c>
      <c r="AU256" s="162" t="s">
        <v>84</v>
      </c>
      <c r="AY256" s="17" t="s">
        <v>164</v>
      </c>
      <c r="BE256" s="163">
        <f t="shared" si="54"/>
        <v>0</v>
      </c>
      <c r="BF256" s="163">
        <f t="shared" si="55"/>
        <v>0</v>
      </c>
      <c r="BG256" s="163">
        <f t="shared" si="56"/>
        <v>0</v>
      </c>
      <c r="BH256" s="163">
        <f t="shared" si="57"/>
        <v>0</v>
      </c>
      <c r="BI256" s="163">
        <f t="shared" si="58"/>
        <v>0</v>
      </c>
      <c r="BJ256" s="17" t="s">
        <v>84</v>
      </c>
      <c r="BK256" s="163">
        <f t="shared" si="59"/>
        <v>0</v>
      </c>
      <c r="BL256" s="17" t="s">
        <v>171</v>
      </c>
      <c r="BM256" s="162" t="s">
        <v>1292</v>
      </c>
    </row>
    <row r="257" spans="1:65" s="2" customFormat="1" ht="24.2" customHeight="1">
      <c r="A257" s="32"/>
      <c r="B257" s="149"/>
      <c r="C257" s="150" t="s">
        <v>1295</v>
      </c>
      <c r="D257" s="150" t="s">
        <v>167</v>
      </c>
      <c r="E257" s="151" t="s">
        <v>1658</v>
      </c>
      <c r="F257" s="152" t="s">
        <v>1659</v>
      </c>
      <c r="G257" s="153" t="s">
        <v>180</v>
      </c>
      <c r="H257" s="175"/>
      <c r="I257" s="155"/>
      <c r="J257" s="156">
        <f t="shared" si="50"/>
        <v>0</v>
      </c>
      <c r="K257" s="157"/>
      <c r="L257" s="33"/>
      <c r="M257" s="158" t="s">
        <v>1</v>
      </c>
      <c r="N257" s="159" t="s">
        <v>35</v>
      </c>
      <c r="O257" s="58"/>
      <c r="P257" s="160">
        <f t="shared" si="51"/>
        <v>0</v>
      </c>
      <c r="Q257" s="160">
        <v>0</v>
      </c>
      <c r="R257" s="160">
        <f t="shared" si="52"/>
        <v>0</v>
      </c>
      <c r="S257" s="160">
        <v>0</v>
      </c>
      <c r="T257" s="161">
        <f t="shared" si="53"/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62" t="s">
        <v>171</v>
      </c>
      <c r="AT257" s="162" t="s">
        <v>167</v>
      </c>
      <c r="AU257" s="162" t="s">
        <v>84</v>
      </c>
      <c r="AY257" s="17" t="s">
        <v>164</v>
      </c>
      <c r="BE257" s="163">
        <f t="shared" si="54"/>
        <v>0</v>
      </c>
      <c r="BF257" s="163">
        <f t="shared" si="55"/>
        <v>0</v>
      </c>
      <c r="BG257" s="163">
        <f t="shared" si="56"/>
        <v>0</v>
      </c>
      <c r="BH257" s="163">
        <f t="shared" si="57"/>
        <v>0</v>
      </c>
      <c r="BI257" s="163">
        <f t="shared" si="58"/>
        <v>0</v>
      </c>
      <c r="BJ257" s="17" t="s">
        <v>84</v>
      </c>
      <c r="BK257" s="163">
        <f t="shared" si="59"/>
        <v>0</v>
      </c>
      <c r="BL257" s="17" t="s">
        <v>171</v>
      </c>
      <c r="BM257" s="162" t="s">
        <v>1298</v>
      </c>
    </row>
    <row r="258" spans="1:65" s="12" customFormat="1" ht="25.9" customHeight="1">
      <c r="B258" s="136"/>
      <c r="D258" s="137" t="s">
        <v>68</v>
      </c>
      <c r="E258" s="138" t="s">
        <v>172</v>
      </c>
      <c r="F258" s="138" t="s">
        <v>1022</v>
      </c>
      <c r="I258" s="139"/>
      <c r="J258" s="140">
        <f>BK258</f>
        <v>0</v>
      </c>
      <c r="L258" s="136"/>
      <c r="M258" s="141"/>
      <c r="N258" s="142"/>
      <c r="O258" s="142"/>
      <c r="P258" s="143">
        <f>P259+P263+P266</f>
        <v>0</v>
      </c>
      <c r="Q258" s="142"/>
      <c r="R258" s="143">
        <f>R259+R263+R266</f>
        <v>0</v>
      </c>
      <c r="S258" s="142"/>
      <c r="T258" s="144">
        <f>T259+T263+T266</f>
        <v>0</v>
      </c>
      <c r="AR258" s="137" t="s">
        <v>177</v>
      </c>
      <c r="AT258" s="145" t="s">
        <v>68</v>
      </c>
      <c r="AU258" s="145" t="s">
        <v>69</v>
      </c>
      <c r="AY258" s="137" t="s">
        <v>164</v>
      </c>
      <c r="BK258" s="146">
        <f>BK259+BK263+BK266</f>
        <v>0</v>
      </c>
    </row>
    <row r="259" spans="1:65" s="12" customFormat="1" ht="22.9" customHeight="1">
      <c r="B259" s="136"/>
      <c r="D259" s="137" t="s">
        <v>68</v>
      </c>
      <c r="E259" s="147" t="s">
        <v>1023</v>
      </c>
      <c r="F259" s="147" t="s">
        <v>1024</v>
      </c>
      <c r="I259" s="139"/>
      <c r="J259" s="148">
        <f>BK259</f>
        <v>0</v>
      </c>
      <c r="L259" s="136"/>
      <c r="M259" s="141"/>
      <c r="N259" s="142"/>
      <c r="O259" s="142"/>
      <c r="P259" s="143">
        <f>SUM(P260:P262)</f>
        <v>0</v>
      </c>
      <c r="Q259" s="142"/>
      <c r="R259" s="143">
        <f>SUM(R260:R262)</f>
        <v>0</v>
      </c>
      <c r="S259" s="142"/>
      <c r="T259" s="144">
        <f>SUM(T260:T262)</f>
        <v>0</v>
      </c>
      <c r="AR259" s="137" t="s">
        <v>177</v>
      </c>
      <c r="AT259" s="145" t="s">
        <v>68</v>
      </c>
      <c r="AU259" s="145" t="s">
        <v>77</v>
      </c>
      <c r="AY259" s="137" t="s">
        <v>164</v>
      </c>
      <c r="BK259" s="146">
        <f>SUM(BK260:BK262)</f>
        <v>0</v>
      </c>
    </row>
    <row r="260" spans="1:65" s="2" customFormat="1" ht="14.45" customHeight="1">
      <c r="A260" s="32"/>
      <c r="B260" s="149"/>
      <c r="C260" s="150" t="s">
        <v>696</v>
      </c>
      <c r="D260" s="150" t="s">
        <v>167</v>
      </c>
      <c r="E260" s="151" t="s">
        <v>1660</v>
      </c>
      <c r="F260" s="152" t="s">
        <v>1661</v>
      </c>
      <c r="G260" s="153" t="s">
        <v>293</v>
      </c>
      <c r="H260" s="154">
        <v>2</v>
      </c>
      <c r="I260" s="155"/>
      <c r="J260" s="156">
        <f>ROUND(I260*H260,2)</f>
        <v>0</v>
      </c>
      <c r="K260" s="157"/>
      <c r="L260" s="33"/>
      <c r="M260" s="158" t="s">
        <v>1</v>
      </c>
      <c r="N260" s="159" t="s">
        <v>35</v>
      </c>
      <c r="O260" s="58"/>
      <c r="P260" s="160">
        <f>O260*H260</f>
        <v>0</v>
      </c>
      <c r="Q260" s="160">
        <v>0</v>
      </c>
      <c r="R260" s="160">
        <f>Q260*H260</f>
        <v>0</v>
      </c>
      <c r="S260" s="160">
        <v>0</v>
      </c>
      <c r="T260" s="161">
        <f>S260*H260</f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62" t="s">
        <v>472</v>
      </c>
      <c r="AT260" s="162" t="s">
        <v>167</v>
      </c>
      <c r="AU260" s="162" t="s">
        <v>84</v>
      </c>
      <c r="AY260" s="17" t="s">
        <v>164</v>
      </c>
      <c r="BE260" s="163">
        <f>IF(N260="základná",J260,0)</f>
        <v>0</v>
      </c>
      <c r="BF260" s="163">
        <f>IF(N260="znížená",J260,0)</f>
        <v>0</v>
      </c>
      <c r="BG260" s="163">
        <f>IF(N260="zákl. prenesená",J260,0)</f>
        <v>0</v>
      </c>
      <c r="BH260" s="163">
        <f>IF(N260="zníž. prenesená",J260,0)</f>
        <v>0</v>
      </c>
      <c r="BI260" s="163">
        <f>IF(N260="nulová",J260,0)</f>
        <v>0</v>
      </c>
      <c r="BJ260" s="17" t="s">
        <v>84</v>
      </c>
      <c r="BK260" s="163">
        <f>ROUND(I260*H260,2)</f>
        <v>0</v>
      </c>
      <c r="BL260" s="17" t="s">
        <v>472</v>
      </c>
      <c r="BM260" s="162" t="s">
        <v>1301</v>
      </c>
    </row>
    <row r="261" spans="1:65" s="2" customFormat="1" ht="14.45" customHeight="1">
      <c r="A261" s="32"/>
      <c r="B261" s="149"/>
      <c r="C261" s="150" t="s">
        <v>1302</v>
      </c>
      <c r="D261" s="150" t="s">
        <v>167</v>
      </c>
      <c r="E261" s="151" t="s">
        <v>1662</v>
      </c>
      <c r="F261" s="152" t="s">
        <v>1663</v>
      </c>
      <c r="G261" s="153" t="s">
        <v>293</v>
      </c>
      <c r="H261" s="154">
        <v>2</v>
      </c>
      <c r="I261" s="155"/>
      <c r="J261" s="156">
        <f>ROUND(I261*H261,2)</f>
        <v>0</v>
      </c>
      <c r="K261" s="157"/>
      <c r="L261" s="33"/>
      <c r="M261" s="158" t="s">
        <v>1</v>
      </c>
      <c r="N261" s="159" t="s">
        <v>35</v>
      </c>
      <c r="O261" s="58"/>
      <c r="P261" s="160">
        <f>O261*H261</f>
        <v>0</v>
      </c>
      <c r="Q261" s="160">
        <v>0</v>
      </c>
      <c r="R261" s="160">
        <f>Q261*H261</f>
        <v>0</v>
      </c>
      <c r="S261" s="160">
        <v>0</v>
      </c>
      <c r="T261" s="161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62" t="s">
        <v>472</v>
      </c>
      <c r="AT261" s="162" t="s">
        <v>167</v>
      </c>
      <c r="AU261" s="162" t="s">
        <v>84</v>
      </c>
      <c r="AY261" s="17" t="s">
        <v>164</v>
      </c>
      <c r="BE261" s="163">
        <f>IF(N261="základná",J261,0)</f>
        <v>0</v>
      </c>
      <c r="BF261" s="163">
        <f>IF(N261="znížená",J261,0)</f>
        <v>0</v>
      </c>
      <c r="BG261" s="163">
        <f>IF(N261="zákl. prenesená",J261,0)</f>
        <v>0</v>
      </c>
      <c r="BH261" s="163">
        <f>IF(N261="zníž. prenesená",J261,0)</f>
        <v>0</v>
      </c>
      <c r="BI261" s="163">
        <f>IF(N261="nulová",J261,0)</f>
        <v>0</v>
      </c>
      <c r="BJ261" s="17" t="s">
        <v>84</v>
      </c>
      <c r="BK261" s="163">
        <f>ROUND(I261*H261,2)</f>
        <v>0</v>
      </c>
      <c r="BL261" s="17" t="s">
        <v>472</v>
      </c>
      <c r="BM261" s="162" t="s">
        <v>1305</v>
      </c>
    </row>
    <row r="262" spans="1:65" s="2" customFormat="1" ht="14.45" customHeight="1">
      <c r="A262" s="32"/>
      <c r="B262" s="149"/>
      <c r="C262" s="164" t="s">
        <v>699</v>
      </c>
      <c r="D262" s="164" t="s">
        <v>172</v>
      </c>
      <c r="E262" s="165" t="s">
        <v>1664</v>
      </c>
      <c r="F262" s="166" t="s">
        <v>1665</v>
      </c>
      <c r="G262" s="167" t="s">
        <v>293</v>
      </c>
      <c r="H262" s="168">
        <v>2</v>
      </c>
      <c r="I262" s="169"/>
      <c r="J262" s="170">
        <f>ROUND(I262*H262,2)</f>
        <v>0</v>
      </c>
      <c r="K262" s="171"/>
      <c r="L262" s="172"/>
      <c r="M262" s="173" t="s">
        <v>1</v>
      </c>
      <c r="N262" s="174" t="s">
        <v>35</v>
      </c>
      <c r="O262" s="58"/>
      <c r="P262" s="160">
        <f>O262*H262</f>
        <v>0</v>
      </c>
      <c r="Q262" s="160">
        <v>0</v>
      </c>
      <c r="R262" s="160">
        <f>Q262*H262</f>
        <v>0</v>
      </c>
      <c r="S262" s="160">
        <v>0</v>
      </c>
      <c r="T262" s="161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62" t="s">
        <v>574</v>
      </c>
      <c r="AT262" s="162" t="s">
        <v>172</v>
      </c>
      <c r="AU262" s="162" t="s">
        <v>84</v>
      </c>
      <c r="AY262" s="17" t="s">
        <v>164</v>
      </c>
      <c r="BE262" s="163">
        <f>IF(N262="základná",J262,0)</f>
        <v>0</v>
      </c>
      <c r="BF262" s="163">
        <f>IF(N262="znížená",J262,0)</f>
        <v>0</v>
      </c>
      <c r="BG262" s="163">
        <f>IF(N262="zákl. prenesená",J262,0)</f>
        <v>0</v>
      </c>
      <c r="BH262" s="163">
        <f>IF(N262="zníž. prenesená",J262,0)</f>
        <v>0</v>
      </c>
      <c r="BI262" s="163">
        <f>IF(N262="nulová",J262,0)</f>
        <v>0</v>
      </c>
      <c r="BJ262" s="17" t="s">
        <v>84</v>
      </c>
      <c r="BK262" s="163">
        <f>ROUND(I262*H262,2)</f>
        <v>0</v>
      </c>
      <c r="BL262" s="17" t="s">
        <v>472</v>
      </c>
      <c r="BM262" s="162" t="s">
        <v>1308</v>
      </c>
    </row>
    <row r="263" spans="1:65" s="12" customFormat="1" ht="22.9" customHeight="1">
      <c r="B263" s="136"/>
      <c r="D263" s="137" t="s">
        <v>68</v>
      </c>
      <c r="E263" s="147" t="s">
        <v>1027</v>
      </c>
      <c r="F263" s="147" t="s">
        <v>1028</v>
      </c>
      <c r="I263" s="139"/>
      <c r="J263" s="148">
        <f>BK263</f>
        <v>0</v>
      </c>
      <c r="L263" s="136"/>
      <c r="M263" s="141"/>
      <c r="N263" s="142"/>
      <c r="O263" s="142"/>
      <c r="P263" s="143">
        <f>SUM(P264:P265)</f>
        <v>0</v>
      </c>
      <c r="Q263" s="142"/>
      <c r="R263" s="143">
        <f>SUM(R264:R265)</f>
        <v>0</v>
      </c>
      <c r="S263" s="142"/>
      <c r="T263" s="144">
        <f>SUM(T264:T265)</f>
        <v>0</v>
      </c>
      <c r="AR263" s="137" t="s">
        <v>177</v>
      </c>
      <c r="AT263" s="145" t="s">
        <v>68</v>
      </c>
      <c r="AU263" s="145" t="s">
        <v>77</v>
      </c>
      <c r="AY263" s="137" t="s">
        <v>164</v>
      </c>
      <c r="BK263" s="146">
        <f>SUM(BK264:BK265)</f>
        <v>0</v>
      </c>
    </row>
    <row r="264" spans="1:65" s="2" customFormat="1" ht="14.45" customHeight="1">
      <c r="A264" s="32"/>
      <c r="B264" s="149"/>
      <c r="C264" s="150" t="s">
        <v>1309</v>
      </c>
      <c r="D264" s="150" t="s">
        <v>167</v>
      </c>
      <c r="E264" s="151" t="s">
        <v>1666</v>
      </c>
      <c r="F264" s="152" t="s">
        <v>1667</v>
      </c>
      <c r="G264" s="153" t="s">
        <v>293</v>
      </c>
      <c r="H264" s="154">
        <v>2</v>
      </c>
      <c r="I264" s="155"/>
      <c r="J264" s="156">
        <f>ROUND(I264*H264,2)</f>
        <v>0</v>
      </c>
      <c r="K264" s="157"/>
      <c r="L264" s="33"/>
      <c r="M264" s="158" t="s">
        <v>1</v>
      </c>
      <c r="N264" s="159" t="s">
        <v>35</v>
      </c>
      <c r="O264" s="58"/>
      <c r="P264" s="160">
        <f>O264*H264</f>
        <v>0</v>
      </c>
      <c r="Q264" s="160">
        <v>0</v>
      </c>
      <c r="R264" s="160">
        <f>Q264*H264</f>
        <v>0</v>
      </c>
      <c r="S264" s="160">
        <v>0</v>
      </c>
      <c r="T264" s="161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62" t="s">
        <v>472</v>
      </c>
      <c r="AT264" s="162" t="s">
        <v>167</v>
      </c>
      <c r="AU264" s="162" t="s">
        <v>84</v>
      </c>
      <c r="AY264" s="17" t="s">
        <v>164</v>
      </c>
      <c r="BE264" s="163">
        <f>IF(N264="základná",J264,0)</f>
        <v>0</v>
      </c>
      <c r="BF264" s="163">
        <f>IF(N264="znížená",J264,0)</f>
        <v>0</v>
      </c>
      <c r="BG264" s="163">
        <f>IF(N264="zákl. prenesená",J264,0)</f>
        <v>0</v>
      </c>
      <c r="BH264" s="163">
        <f>IF(N264="zníž. prenesená",J264,0)</f>
        <v>0</v>
      </c>
      <c r="BI264" s="163">
        <f>IF(N264="nulová",J264,0)</f>
        <v>0</v>
      </c>
      <c r="BJ264" s="17" t="s">
        <v>84</v>
      </c>
      <c r="BK264" s="163">
        <f>ROUND(I264*H264,2)</f>
        <v>0</v>
      </c>
      <c r="BL264" s="17" t="s">
        <v>472</v>
      </c>
      <c r="BM264" s="162" t="s">
        <v>1312</v>
      </c>
    </row>
    <row r="265" spans="1:65" s="2" customFormat="1" ht="24.2" customHeight="1">
      <c r="A265" s="32"/>
      <c r="B265" s="149"/>
      <c r="C265" s="164" t="s">
        <v>702</v>
      </c>
      <c r="D265" s="164" t="s">
        <v>172</v>
      </c>
      <c r="E265" s="165" t="s">
        <v>1668</v>
      </c>
      <c r="F265" s="166" t="s">
        <v>1669</v>
      </c>
      <c r="G265" s="167" t="s">
        <v>293</v>
      </c>
      <c r="H265" s="168">
        <v>2</v>
      </c>
      <c r="I265" s="169"/>
      <c r="J265" s="170">
        <f>ROUND(I265*H265,2)</f>
        <v>0</v>
      </c>
      <c r="K265" s="171"/>
      <c r="L265" s="172"/>
      <c r="M265" s="173" t="s">
        <v>1</v>
      </c>
      <c r="N265" s="174" t="s">
        <v>35</v>
      </c>
      <c r="O265" s="58"/>
      <c r="P265" s="160">
        <f>O265*H265</f>
        <v>0</v>
      </c>
      <c r="Q265" s="160">
        <v>0</v>
      </c>
      <c r="R265" s="160">
        <f>Q265*H265</f>
        <v>0</v>
      </c>
      <c r="S265" s="160">
        <v>0</v>
      </c>
      <c r="T265" s="161">
        <f>S265*H265</f>
        <v>0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62" t="s">
        <v>574</v>
      </c>
      <c r="AT265" s="162" t="s">
        <v>172</v>
      </c>
      <c r="AU265" s="162" t="s">
        <v>84</v>
      </c>
      <c r="AY265" s="17" t="s">
        <v>164</v>
      </c>
      <c r="BE265" s="163">
        <f>IF(N265="základná",J265,0)</f>
        <v>0</v>
      </c>
      <c r="BF265" s="163">
        <f>IF(N265="znížená",J265,0)</f>
        <v>0</v>
      </c>
      <c r="BG265" s="163">
        <f>IF(N265="zákl. prenesená",J265,0)</f>
        <v>0</v>
      </c>
      <c r="BH265" s="163">
        <f>IF(N265="zníž. prenesená",J265,0)</f>
        <v>0</v>
      </c>
      <c r="BI265" s="163">
        <f>IF(N265="nulová",J265,0)</f>
        <v>0</v>
      </c>
      <c r="BJ265" s="17" t="s">
        <v>84</v>
      </c>
      <c r="BK265" s="163">
        <f>ROUND(I265*H265,2)</f>
        <v>0</v>
      </c>
      <c r="BL265" s="17" t="s">
        <v>472</v>
      </c>
      <c r="BM265" s="162" t="s">
        <v>1315</v>
      </c>
    </row>
    <row r="266" spans="1:65" s="12" customFormat="1" ht="22.9" customHeight="1">
      <c r="B266" s="136"/>
      <c r="D266" s="137" t="s">
        <v>68</v>
      </c>
      <c r="E266" s="147" t="s">
        <v>1670</v>
      </c>
      <c r="F266" s="147" t="s">
        <v>1671</v>
      </c>
      <c r="I266" s="139"/>
      <c r="J266" s="148">
        <f>BK266</f>
        <v>0</v>
      </c>
      <c r="L266" s="136"/>
      <c r="M266" s="141"/>
      <c r="N266" s="142"/>
      <c r="O266" s="142"/>
      <c r="P266" s="143">
        <f>P267</f>
        <v>0</v>
      </c>
      <c r="Q266" s="142"/>
      <c r="R266" s="143">
        <f>R267</f>
        <v>0</v>
      </c>
      <c r="S266" s="142"/>
      <c r="T266" s="144">
        <f>T267</f>
        <v>0</v>
      </c>
      <c r="AR266" s="137" t="s">
        <v>177</v>
      </c>
      <c r="AT266" s="145" t="s">
        <v>68</v>
      </c>
      <c r="AU266" s="145" t="s">
        <v>77</v>
      </c>
      <c r="AY266" s="137" t="s">
        <v>164</v>
      </c>
      <c r="BK266" s="146">
        <f>BK267</f>
        <v>0</v>
      </c>
    </row>
    <row r="267" spans="1:65" s="2" customFormat="1" ht="24.2" customHeight="1">
      <c r="A267" s="32"/>
      <c r="B267" s="149"/>
      <c r="C267" s="150" t="s">
        <v>1316</v>
      </c>
      <c r="D267" s="150" t="s">
        <v>167</v>
      </c>
      <c r="E267" s="151" t="s">
        <v>1672</v>
      </c>
      <c r="F267" s="152" t="s">
        <v>1673</v>
      </c>
      <c r="G267" s="153" t="s">
        <v>205</v>
      </c>
      <c r="H267" s="154">
        <v>7</v>
      </c>
      <c r="I267" s="155"/>
      <c r="J267" s="156">
        <f>ROUND(I267*H267,2)</f>
        <v>0</v>
      </c>
      <c r="K267" s="157"/>
      <c r="L267" s="33"/>
      <c r="M267" s="176" t="s">
        <v>1</v>
      </c>
      <c r="N267" s="177" t="s">
        <v>35</v>
      </c>
      <c r="O267" s="178"/>
      <c r="P267" s="179">
        <f>O267*H267</f>
        <v>0</v>
      </c>
      <c r="Q267" s="179">
        <v>0</v>
      </c>
      <c r="R267" s="179">
        <f>Q267*H267</f>
        <v>0</v>
      </c>
      <c r="S267" s="179">
        <v>0</v>
      </c>
      <c r="T267" s="180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62" t="s">
        <v>472</v>
      </c>
      <c r="AT267" s="162" t="s">
        <v>167</v>
      </c>
      <c r="AU267" s="162" t="s">
        <v>84</v>
      </c>
      <c r="AY267" s="17" t="s">
        <v>164</v>
      </c>
      <c r="BE267" s="163">
        <f>IF(N267="základná",J267,0)</f>
        <v>0</v>
      </c>
      <c r="BF267" s="163">
        <f>IF(N267="znížená",J267,0)</f>
        <v>0</v>
      </c>
      <c r="BG267" s="163">
        <f>IF(N267="zákl. prenesená",J267,0)</f>
        <v>0</v>
      </c>
      <c r="BH267" s="163">
        <f>IF(N267="zníž. prenesená",J267,0)</f>
        <v>0</v>
      </c>
      <c r="BI267" s="163">
        <f>IF(N267="nulová",J267,0)</f>
        <v>0</v>
      </c>
      <c r="BJ267" s="17" t="s">
        <v>84</v>
      </c>
      <c r="BK267" s="163">
        <f>ROUND(I267*H267,2)</f>
        <v>0</v>
      </c>
      <c r="BL267" s="17" t="s">
        <v>472</v>
      </c>
      <c r="BM267" s="162" t="s">
        <v>1319</v>
      </c>
    </row>
    <row r="268" spans="1:65" s="2" customFormat="1" ht="6.95" customHeight="1">
      <c r="A268" s="32"/>
      <c r="B268" s="47"/>
      <c r="C268" s="48"/>
      <c r="D268" s="48"/>
      <c r="E268" s="48"/>
      <c r="F268" s="48"/>
      <c r="G268" s="48"/>
      <c r="H268" s="48"/>
      <c r="I268" s="48"/>
      <c r="J268" s="48"/>
      <c r="K268" s="48"/>
      <c r="L268" s="33"/>
      <c r="M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</row>
  </sheetData>
  <autoFilter ref="C134:K267" xr:uid="{00000000-0009-0000-0000-000009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43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109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1058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1674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ROUND((SUM(BE125:BE142)),  2)</f>
        <v>0</v>
      </c>
      <c r="G35" s="32"/>
      <c r="H35" s="32"/>
      <c r="I35" s="105">
        <v>0.2</v>
      </c>
      <c r="J35" s="104">
        <f>ROUND(((SUM(BE125:BE142))*I35),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ROUND((SUM(BF125:BF142)),  2)</f>
        <v>0</v>
      </c>
      <c r="G36" s="32"/>
      <c r="H36" s="32"/>
      <c r="I36" s="105">
        <v>0.2</v>
      </c>
      <c r="J36" s="104">
        <f>ROUND(((SUM(BF125:BF142))*I36),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ROUND((SUM(BG125:BG142)),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ROUND((SUM(BH125:BH142)),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ROUND((SUM(BI125:BI142)),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1058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04 - PBS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185</v>
      </c>
      <c r="E99" s="119"/>
      <c r="F99" s="119"/>
      <c r="G99" s="119"/>
      <c r="H99" s="119"/>
      <c r="I99" s="119"/>
      <c r="J99" s="120">
        <f>J126</f>
        <v>0</v>
      </c>
      <c r="L99" s="117"/>
    </row>
    <row r="100" spans="1:47" s="10" customFormat="1" ht="19.899999999999999" customHeight="1">
      <c r="B100" s="121"/>
      <c r="D100" s="122" t="s">
        <v>190</v>
      </c>
      <c r="E100" s="123"/>
      <c r="F100" s="123"/>
      <c r="G100" s="123"/>
      <c r="H100" s="123"/>
      <c r="I100" s="123"/>
      <c r="J100" s="124">
        <f>J127</f>
        <v>0</v>
      </c>
      <c r="L100" s="121"/>
    </row>
    <row r="101" spans="1:47" s="9" customFormat="1" ht="24.95" customHeight="1">
      <c r="B101" s="117"/>
      <c r="D101" s="118" t="s">
        <v>148</v>
      </c>
      <c r="E101" s="119"/>
      <c r="F101" s="119"/>
      <c r="G101" s="119"/>
      <c r="H101" s="119"/>
      <c r="I101" s="119"/>
      <c r="J101" s="120">
        <f>J136</f>
        <v>0</v>
      </c>
      <c r="L101" s="117"/>
    </row>
    <row r="102" spans="1:47" s="10" customFormat="1" ht="19.899999999999999" customHeight="1">
      <c r="B102" s="121"/>
      <c r="D102" s="122" t="s">
        <v>1444</v>
      </c>
      <c r="E102" s="123"/>
      <c r="F102" s="123"/>
      <c r="G102" s="123"/>
      <c r="H102" s="123"/>
      <c r="I102" s="123"/>
      <c r="J102" s="124">
        <f>J137</f>
        <v>0</v>
      </c>
      <c r="L102" s="121"/>
    </row>
    <row r="103" spans="1:47" s="10" customFormat="1" ht="19.899999999999999" customHeight="1">
      <c r="B103" s="121"/>
      <c r="D103" s="122" t="s">
        <v>195</v>
      </c>
      <c r="E103" s="123"/>
      <c r="F103" s="123"/>
      <c r="G103" s="123"/>
      <c r="H103" s="123"/>
      <c r="I103" s="123"/>
      <c r="J103" s="124">
        <f>J140</f>
        <v>0</v>
      </c>
      <c r="L103" s="121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150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14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356" t="str">
        <f>E7</f>
        <v>Rekonštrukcia predškolského zariadenia MŠ Hrebendova,Lunik IX Košice</v>
      </c>
      <c r="F113" s="357"/>
      <c r="G113" s="357"/>
      <c r="H113" s="357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141</v>
      </c>
      <c r="L114" s="20"/>
    </row>
    <row r="115" spans="1:65" s="2" customFormat="1" ht="16.5" customHeight="1">
      <c r="A115" s="32"/>
      <c r="B115" s="33"/>
      <c r="C115" s="32"/>
      <c r="D115" s="32"/>
      <c r="E115" s="356" t="s">
        <v>1058</v>
      </c>
      <c r="F115" s="355"/>
      <c r="G115" s="355"/>
      <c r="H115" s="355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183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352" t="str">
        <f>E11</f>
        <v>04 - PBS</v>
      </c>
      <c r="F117" s="355"/>
      <c r="G117" s="355"/>
      <c r="H117" s="355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18</v>
      </c>
      <c r="D119" s="32"/>
      <c r="E119" s="32"/>
      <c r="F119" s="25" t="str">
        <f>F14</f>
        <v xml:space="preserve"> </v>
      </c>
      <c r="G119" s="32"/>
      <c r="H119" s="32"/>
      <c r="I119" s="27" t="s">
        <v>20</v>
      </c>
      <c r="J119" s="55" t="str">
        <f>IF(J14="","",J14)</f>
        <v/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21</v>
      </c>
      <c r="D121" s="32"/>
      <c r="E121" s="32"/>
      <c r="F121" s="25" t="str">
        <f>E17</f>
        <v xml:space="preserve"> </v>
      </c>
      <c r="G121" s="32"/>
      <c r="H121" s="32"/>
      <c r="I121" s="27" t="s">
        <v>25</v>
      </c>
      <c r="J121" s="30" t="str">
        <f>E23</f>
        <v xml:space="preserve"> 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24</v>
      </c>
      <c r="D122" s="32"/>
      <c r="E122" s="32"/>
      <c r="F122" s="25" t="str">
        <f>IF(E20="","",E20)</f>
        <v/>
      </c>
      <c r="G122" s="32"/>
      <c r="H122" s="32"/>
      <c r="I122" s="27" t="s">
        <v>27</v>
      </c>
      <c r="J122" s="30" t="str">
        <f>E26</f>
        <v xml:space="preserve"> 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5"/>
      <c r="B124" s="126"/>
      <c r="C124" s="127" t="s">
        <v>151</v>
      </c>
      <c r="D124" s="128" t="s">
        <v>54</v>
      </c>
      <c r="E124" s="128" t="s">
        <v>50</v>
      </c>
      <c r="F124" s="128" t="s">
        <v>51</v>
      </c>
      <c r="G124" s="128" t="s">
        <v>152</v>
      </c>
      <c r="H124" s="128" t="s">
        <v>153</v>
      </c>
      <c r="I124" s="128" t="s">
        <v>154</v>
      </c>
      <c r="J124" s="129" t="s">
        <v>145</v>
      </c>
      <c r="K124" s="130" t="s">
        <v>155</v>
      </c>
      <c r="L124" s="131"/>
      <c r="M124" s="62" t="s">
        <v>1</v>
      </c>
      <c r="N124" s="63" t="s">
        <v>33</v>
      </c>
      <c r="O124" s="63" t="s">
        <v>156</v>
      </c>
      <c r="P124" s="63" t="s">
        <v>157</v>
      </c>
      <c r="Q124" s="63" t="s">
        <v>158</v>
      </c>
      <c r="R124" s="63" t="s">
        <v>159</v>
      </c>
      <c r="S124" s="63" t="s">
        <v>160</v>
      </c>
      <c r="T124" s="64" t="s">
        <v>161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9" customHeight="1">
      <c r="A125" s="32"/>
      <c r="B125" s="33"/>
      <c r="C125" s="69" t="s">
        <v>146</v>
      </c>
      <c r="D125" s="32"/>
      <c r="E125" s="32"/>
      <c r="F125" s="32"/>
      <c r="G125" s="32"/>
      <c r="H125" s="32"/>
      <c r="I125" s="32"/>
      <c r="J125" s="132">
        <f>BK125</f>
        <v>0</v>
      </c>
      <c r="K125" s="32"/>
      <c r="L125" s="33"/>
      <c r="M125" s="65"/>
      <c r="N125" s="56"/>
      <c r="O125" s="66"/>
      <c r="P125" s="133">
        <f>P126+P136</f>
        <v>0</v>
      </c>
      <c r="Q125" s="66"/>
      <c r="R125" s="133">
        <f>R126+R136</f>
        <v>0</v>
      </c>
      <c r="S125" s="66"/>
      <c r="T125" s="134">
        <f>T126+T136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68</v>
      </c>
      <c r="AU125" s="17" t="s">
        <v>147</v>
      </c>
      <c r="BK125" s="135">
        <f>BK126+BK136</f>
        <v>0</v>
      </c>
    </row>
    <row r="126" spans="1:65" s="12" customFormat="1" ht="25.9" customHeight="1">
      <c r="B126" s="136"/>
      <c r="D126" s="137" t="s">
        <v>68</v>
      </c>
      <c r="E126" s="138" t="s">
        <v>200</v>
      </c>
      <c r="F126" s="138" t="s">
        <v>201</v>
      </c>
      <c r="I126" s="139"/>
      <c r="J126" s="140">
        <f>BK126</f>
        <v>0</v>
      </c>
      <c r="L126" s="136"/>
      <c r="M126" s="141"/>
      <c r="N126" s="142"/>
      <c r="O126" s="142"/>
      <c r="P126" s="143">
        <f>P127</f>
        <v>0</v>
      </c>
      <c r="Q126" s="142"/>
      <c r="R126" s="143">
        <f>R127</f>
        <v>0</v>
      </c>
      <c r="S126" s="142"/>
      <c r="T126" s="144">
        <f>T127</f>
        <v>0</v>
      </c>
      <c r="AR126" s="137" t="s">
        <v>77</v>
      </c>
      <c r="AT126" s="145" t="s">
        <v>68</v>
      </c>
      <c r="AU126" s="145" t="s">
        <v>69</v>
      </c>
      <c r="AY126" s="137" t="s">
        <v>164</v>
      </c>
      <c r="BK126" s="146">
        <f>BK127</f>
        <v>0</v>
      </c>
    </row>
    <row r="127" spans="1:65" s="12" customFormat="1" ht="22.9" customHeight="1">
      <c r="B127" s="136"/>
      <c r="D127" s="137" t="s">
        <v>68</v>
      </c>
      <c r="E127" s="147" t="s">
        <v>233</v>
      </c>
      <c r="F127" s="147" t="s">
        <v>285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SUM(P128:P135)</f>
        <v>0</v>
      </c>
      <c r="Q127" s="142"/>
      <c r="R127" s="143">
        <f>SUM(R128:R135)</f>
        <v>0</v>
      </c>
      <c r="S127" s="142"/>
      <c r="T127" s="144">
        <f>SUM(T128:T135)</f>
        <v>0</v>
      </c>
      <c r="AR127" s="137" t="s">
        <v>77</v>
      </c>
      <c r="AT127" s="145" t="s">
        <v>68</v>
      </c>
      <c r="AU127" s="145" t="s">
        <v>77</v>
      </c>
      <c r="AY127" s="137" t="s">
        <v>164</v>
      </c>
      <c r="BK127" s="146">
        <f>SUM(BK128:BK135)</f>
        <v>0</v>
      </c>
    </row>
    <row r="128" spans="1:65" s="2" customFormat="1" ht="24.2" customHeight="1">
      <c r="A128" s="32"/>
      <c r="B128" s="149"/>
      <c r="C128" s="150" t="s">
        <v>77</v>
      </c>
      <c r="D128" s="150" t="s">
        <v>167</v>
      </c>
      <c r="E128" s="151" t="s">
        <v>1675</v>
      </c>
      <c r="F128" s="152" t="s">
        <v>1676</v>
      </c>
      <c r="G128" s="153" t="s">
        <v>293</v>
      </c>
      <c r="H128" s="154">
        <v>6</v>
      </c>
      <c r="I128" s="155"/>
      <c r="J128" s="156">
        <f t="shared" ref="J128:J135" si="0">ROUND(I128*H128,2)</f>
        <v>0</v>
      </c>
      <c r="K128" s="157"/>
      <c r="L128" s="33"/>
      <c r="M128" s="158" t="s">
        <v>1</v>
      </c>
      <c r="N128" s="159" t="s">
        <v>35</v>
      </c>
      <c r="O128" s="58"/>
      <c r="P128" s="160">
        <f t="shared" ref="P128:P135" si="1">O128*H128</f>
        <v>0</v>
      </c>
      <c r="Q128" s="160">
        <v>0</v>
      </c>
      <c r="R128" s="160">
        <f t="shared" ref="R128:R135" si="2">Q128*H128</f>
        <v>0</v>
      </c>
      <c r="S128" s="160">
        <v>0</v>
      </c>
      <c r="T128" s="161">
        <f t="shared" ref="T128:T135" si="3"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176</v>
      </c>
      <c r="AT128" s="162" t="s">
        <v>167</v>
      </c>
      <c r="AU128" s="162" t="s">
        <v>84</v>
      </c>
      <c r="AY128" s="17" t="s">
        <v>164</v>
      </c>
      <c r="BE128" s="163">
        <f t="shared" ref="BE128:BE135" si="4">IF(N128="základná",J128,0)</f>
        <v>0</v>
      </c>
      <c r="BF128" s="163">
        <f t="shared" ref="BF128:BF135" si="5">IF(N128="znížená",J128,0)</f>
        <v>0</v>
      </c>
      <c r="BG128" s="163">
        <f t="shared" ref="BG128:BG135" si="6">IF(N128="zákl. prenesená",J128,0)</f>
        <v>0</v>
      </c>
      <c r="BH128" s="163">
        <f t="shared" ref="BH128:BH135" si="7">IF(N128="zníž. prenesená",J128,0)</f>
        <v>0</v>
      </c>
      <c r="BI128" s="163">
        <f t="shared" ref="BI128:BI135" si="8">IF(N128="nulová",J128,0)</f>
        <v>0</v>
      </c>
      <c r="BJ128" s="17" t="s">
        <v>84</v>
      </c>
      <c r="BK128" s="163">
        <f t="shared" ref="BK128:BK135" si="9">ROUND(I128*H128,2)</f>
        <v>0</v>
      </c>
      <c r="BL128" s="17" t="s">
        <v>176</v>
      </c>
      <c r="BM128" s="162" t="s">
        <v>84</v>
      </c>
    </row>
    <row r="129" spans="1:65" s="2" customFormat="1" ht="24.2" customHeight="1">
      <c r="A129" s="32"/>
      <c r="B129" s="149"/>
      <c r="C129" s="150" t="s">
        <v>84</v>
      </c>
      <c r="D129" s="150" t="s">
        <v>167</v>
      </c>
      <c r="E129" s="151" t="s">
        <v>1677</v>
      </c>
      <c r="F129" s="152" t="s">
        <v>1678</v>
      </c>
      <c r="G129" s="153" t="s">
        <v>170</v>
      </c>
      <c r="H129" s="154">
        <v>11.22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35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176</v>
      </c>
      <c r="AT129" s="162" t="s">
        <v>167</v>
      </c>
      <c r="AU129" s="162" t="s">
        <v>84</v>
      </c>
      <c r="AY129" s="17" t="s">
        <v>164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84</v>
      </c>
      <c r="BK129" s="163">
        <f t="shared" si="9"/>
        <v>0</v>
      </c>
      <c r="BL129" s="17" t="s">
        <v>176</v>
      </c>
      <c r="BM129" s="162" t="s">
        <v>176</v>
      </c>
    </row>
    <row r="130" spans="1:65" s="2" customFormat="1" ht="24.2" customHeight="1">
      <c r="A130" s="32"/>
      <c r="B130" s="149"/>
      <c r="C130" s="150" t="s">
        <v>177</v>
      </c>
      <c r="D130" s="150" t="s">
        <v>167</v>
      </c>
      <c r="E130" s="151" t="s">
        <v>309</v>
      </c>
      <c r="F130" s="152" t="s">
        <v>310</v>
      </c>
      <c r="G130" s="153" t="s">
        <v>230</v>
      </c>
      <c r="H130" s="154">
        <v>0.14399999999999999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35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176</v>
      </c>
      <c r="AT130" s="162" t="s">
        <v>167</v>
      </c>
      <c r="AU130" s="162" t="s">
        <v>84</v>
      </c>
      <c r="AY130" s="17" t="s">
        <v>164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176</v>
      </c>
      <c r="BM130" s="162" t="s">
        <v>181</v>
      </c>
    </row>
    <row r="131" spans="1:65" s="2" customFormat="1" ht="14.45" customHeight="1">
      <c r="A131" s="32"/>
      <c r="B131" s="149"/>
      <c r="C131" s="150" t="s">
        <v>176</v>
      </c>
      <c r="D131" s="150" t="s">
        <v>167</v>
      </c>
      <c r="E131" s="151" t="s">
        <v>313</v>
      </c>
      <c r="F131" s="152" t="s">
        <v>314</v>
      </c>
      <c r="G131" s="153" t="s">
        <v>230</v>
      </c>
      <c r="H131" s="154">
        <v>0.14399999999999999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35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176</v>
      </c>
      <c r="AT131" s="162" t="s">
        <v>167</v>
      </c>
      <c r="AU131" s="162" t="s">
        <v>84</v>
      </c>
      <c r="AY131" s="17" t="s">
        <v>164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176</v>
      </c>
      <c r="BM131" s="162" t="s">
        <v>227</v>
      </c>
    </row>
    <row r="132" spans="1:65" s="2" customFormat="1" ht="24.2" customHeight="1">
      <c r="A132" s="32"/>
      <c r="B132" s="149"/>
      <c r="C132" s="150" t="s">
        <v>216</v>
      </c>
      <c r="D132" s="150" t="s">
        <v>167</v>
      </c>
      <c r="E132" s="151" t="s">
        <v>317</v>
      </c>
      <c r="F132" s="152" t="s">
        <v>318</v>
      </c>
      <c r="G132" s="153" t="s">
        <v>230</v>
      </c>
      <c r="H132" s="154">
        <v>1.44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35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176</v>
      </c>
      <c r="AT132" s="162" t="s">
        <v>167</v>
      </c>
      <c r="AU132" s="162" t="s">
        <v>84</v>
      </c>
      <c r="AY132" s="17" t="s">
        <v>164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176</v>
      </c>
      <c r="BM132" s="162" t="s">
        <v>238</v>
      </c>
    </row>
    <row r="133" spans="1:65" s="2" customFormat="1" ht="24.2" customHeight="1">
      <c r="A133" s="32"/>
      <c r="B133" s="149"/>
      <c r="C133" s="150" t="s">
        <v>181</v>
      </c>
      <c r="D133" s="150" t="s">
        <v>167</v>
      </c>
      <c r="E133" s="151" t="s">
        <v>321</v>
      </c>
      <c r="F133" s="152" t="s">
        <v>322</v>
      </c>
      <c r="G133" s="153" t="s">
        <v>230</v>
      </c>
      <c r="H133" s="154">
        <v>0.14399999999999999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35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176</v>
      </c>
      <c r="AT133" s="162" t="s">
        <v>167</v>
      </c>
      <c r="AU133" s="162" t="s">
        <v>84</v>
      </c>
      <c r="AY133" s="17" t="s">
        <v>164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176</v>
      </c>
      <c r="BM133" s="162" t="s">
        <v>247</v>
      </c>
    </row>
    <row r="134" spans="1:65" s="2" customFormat="1" ht="24.2" customHeight="1">
      <c r="A134" s="32"/>
      <c r="B134" s="149"/>
      <c r="C134" s="150" t="s">
        <v>223</v>
      </c>
      <c r="D134" s="150" t="s">
        <v>167</v>
      </c>
      <c r="E134" s="151" t="s">
        <v>325</v>
      </c>
      <c r="F134" s="152" t="s">
        <v>326</v>
      </c>
      <c r="G134" s="153" t="s">
        <v>230</v>
      </c>
      <c r="H134" s="154">
        <v>0.28799999999999998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35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176</v>
      </c>
      <c r="AT134" s="162" t="s">
        <v>167</v>
      </c>
      <c r="AU134" s="162" t="s">
        <v>84</v>
      </c>
      <c r="AY134" s="17" t="s">
        <v>164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176</v>
      </c>
      <c r="BM134" s="162" t="s">
        <v>255</v>
      </c>
    </row>
    <row r="135" spans="1:65" s="2" customFormat="1" ht="24.2" customHeight="1">
      <c r="A135" s="32"/>
      <c r="B135" s="149"/>
      <c r="C135" s="150" t="s">
        <v>227</v>
      </c>
      <c r="D135" s="150" t="s">
        <v>167</v>
      </c>
      <c r="E135" s="151" t="s">
        <v>332</v>
      </c>
      <c r="F135" s="152" t="s">
        <v>1679</v>
      </c>
      <c r="G135" s="153" t="s">
        <v>230</v>
      </c>
      <c r="H135" s="154">
        <v>0.14399999999999999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35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176</v>
      </c>
      <c r="AT135" s="162" t="s">
        <v>167</v>
      </c>
      <c r="AU135" s="162" t="s">
        <v>84</v>
      </c>
      <c r="AY135" s="17" t="s">
        <v>164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176</v>
      </c>
      <c r="BM135" s="162" t="s">
        <v>171</v>
      </c>
    </row>
    <row r="136" spans="1:65" s="12" customFormat="1" ht="25.9" customHeight="1">
      <c r="B136" s="136"/>
      <c r="D136" s="137" t="s">
        <v>68</v>
      </c>
      <c r="E136" s="138" t="s">
        <v>162</v>
      </c>
      <c r="F136" s="138" t="s">
        <v>163</v>
      </c>
      <c r="I136" s="139"/>
      <c r="J136" s="140">
        <f>BK136</f>
        <v>0</v>
      </c>
      <c r="L136" s="136"/>
      <c r="M136" s="141"/>
      <c r="N136" s="142"/>
      <c r="O136" s="142"/>
      <c r="P136" s="143">
        <f>P137+P140</f>
        <v>0</v>
      </c>
      <c r="Q136" s="142"/>
      <c r="R136" s="143">
        <f>R137+R140</f>
        <v>0</v>
      </c>
      <c r="S136" s="142"/>
      <c r="T136" s="144">
        <f>T137+T140</f>
        <v>0</v>
      </c>
      <c r="AR136" s="137" t="s">
        <v>84</v>
      </c>
      <c r="AT136" s="145" t="s">
        <v>68</v>
      </c>
      <c r="AU136" s="145" t="s">
        <v>69</v>
      </c>
      <c r="AY136" s="137" t="s">
        <v>164</v>
      </c>
      <c r="BK136" s="146">
        <f>BK137+BK140</f>
        <v>0</v>
      </c>
    </row>
    <row r="137" spans="1:65" s="12" customFormat="1" ht="22.9" customHeight="1">
      <c r="B137" s="136"/>
      <c r="D137" s="137" t="s">
        <v>68</v>
      </c>
      <c r="E137" s="147" t="s">
        <v>1515</v>
      </c>
      <c r="F137" s="147" t="s">
        <v>1516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SUM(P138:P139)</f>
        <v>0</v>
      </c>
      <c r="Q137" s="142"/>
      <c r="R137" s="143">
        <f>SUM(R138:R139)</f>
        <v>0</v>
      </c>
      <c r="S137" s="142"/>
      <c r="T137" s="144">
        <f>SUM(T138:T139)</f>
        <v>0</v>
      </c>
      <c r="AR137" s="137" t="s">
        <v>84</v>
      </c>
      <c r="AT137" s="145" t="s">
        <v>68</v>
      </c>
      <c r="AU137" s="145" t="s">
        <v>77</v>
      </c>
      <c r="AY137" s="137" t="s">
        <v>164</v>
      </c>
      <c r="BK137" s="146">
        <f>SUM(BK138:BK139)</f>
        <v>0</v>
      </c>
    </row>
    <row r="138" spans="1:65" s="2" customFormat="1" ht="14.45" customHeight="1">
      <c r="A138" s="32"/>
      <c r="B138" s="149"/>
      <c r="C138" s="150" t="s">
        <v>233</v>
      </c>
      <c r="D138" s="150" t="s">
        <v>167</v>
      </c>
      <c r="E138" s="151" t="s">
        <v>1680</v>
      </c>
      <c r="F138" s="152" t="s">
        <v>1681</v>
      </c>
      <c r="G138" s="153" t="s">
        <v>293</v>
      </c>
      <c r="H138" s="154">
        <v>5</v>
      </c>
      <c r="I138" s="155"/>
      <c r="J138" s="156">
        <f>ROUND(I138*H138,2)</f>
        <v>0</v>
      </c>
      <c r="K138" s="157"/>
      <c r="L138" s="33"/>
      <c r="M138" s="158" t="s">
        <v>1</v>
      </c>
      <c r="N138" s="159" t="s">
        <v>35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171</v>
      </c>
      <c r="AT138" s="162" t="s">
        <v>167</v>
      </c>
      <c r="AU138" s="162" t="s">
        <v>84</v>
      </c>
      <c r="AY138" s="17" t="s">
        <v>164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7" t="s">
        <v>84</v>
      </c>
      <c r="BK138" s="163">
        <f>ROUND(I138*H138,2)</f>
        <v>0</v>
      </c>
      <c r="BL138" s="17" t="s">
        <v>171</v>
      </c>
      <c r="BM138" s="162" t="s">
        <v>273</v>
      </c>
    </row>
    <row r="139" spans="1:65" s="2" customFormat="1" ht="24.2" customHeight="1">
      <c r="A139" s="32"/>
      <c r="B139" s="149"/>
      <c r="C139" s="150" t="s">
        <v>238</v>
      </c>
      <c r="D139" s="150" t="s">
        <v>167</v>
      </c>
      <c r="E139" s="151" t="s">
        <v>1682</v>
      </c>
      <c r="F139" s="152" t="s">
        <v>1683</v>
      </c>
      <c r="G139" s="153" t="s">
        <v>180</v>
      </c>
      <c r="H139" s="175"/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35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171</v>
      </c>
      <c r="AT139" s="162" t="s">
        <v>167</v>
      </c>
      <c r="AU139" s="162" t="s">
        <v>84</v>
      </c>
      <c r="AY139" s="17" t="s">
        <v>164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84</v>
      </c>
      <c r="BK139" s="163">
        <f>ROUND(I139*H139,2)</f>
        <v>0</v>
      </c>
      <c r="BL139" s="17" t="s">
        <v>171</v>
      </c>
      <c r="BM139" s="162" t="s">
        <v>7</v>
      </c>
    </row>
    <row r="140" spans="1:65" s="12" customFormat="1" ht="22.9" customHeight="1">
      <c r="B140" s="136"/>
      <c r="D140" s="137" t="s">
        <v>68</v>
      </c>
      <c r="E140" s="147" t="s">
        <v>416</v>
      </c>
      <c r="F140" s="147" t="s">
        <v>417</v>
      </c>
      <c r="I140" s="139"/>
      <c r="J140" s="148">
        <f>BK140</f>
        <v>0</v>
      </c>
      <c r="L140" s="136"/>
      <c r="M140" s="141"/>
      <c r="N140" s="142"/>
      <c r="O140" s="142"/>
      <c r="P140" s="143">
        <f>SUM(P141:P142)</f>
        <v>0</v>
      </c>
      <c r="Q140" s="142"/>
      <c r="R140" s="143">
        <f>SUM(R141:R142)</f>
        <v>0</v>
      </c>
      <c r="S140" s="142"/>
      <c r="T140" s="144">
        <f>SUM(T141:T142)</f>
        <v>0</v>
      </c>
      <c r="AR140" s="137" t="s">
        <v>84</v>
      </c>
      <c r="AT140" s="145" t="s">
        <v>68</v>
      </c>
      <c r="AU140" s="145" t="s">
        <v>77</v>
      </c>
      <c r="AY140" s="137" t="s">
        <v>164</v>
      </c>
      <c r="BK140" s="146">
        <f>SUM(BK141:BK142)</f>
        <v>0</v>
      </c>
    </row>
    <row r="141" spans="1:65" s="2" customFormat="1" ht="24.2" customHeight="1">
      <c r="A141" s="32"/>
      <c r="B141" s="149"/>
      <c r="C141" s="164" t="s">
        <v>242</v>
      </c>
      <c r="D141" s="164" t="s">
        <v>172</v>
      </c>
      <c r="E141" s="165" t="s">
        <v>1684</v>
      </c>
      <c r="F141" s="166" t="s">
        <v>1685</v>
      </c>
      <c r="G141" s="167" t="s">
        <v>293</v>
      </c>
      <c r="H141" s="168">
        <v>4</v>
      </c>
      <c r="I141" s="169"/>
      <c r="J141" s="170">
        <f>ROUND(I141*H141,2)</f>
        <v>0</v>
      </c>
      <c r="K141" s="171"/>
      <c r="L141" s="172"/>
      <c r="M141" s="173" t="s">
        <v>1</v>
      </c>
      <c r="N141" s="174" t="s">
        <v>35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175</v>
      </c>
      <c r="AT141" s="162" t="s">
        <v>172</v>
      </c>
      <c r="AU141" s="162" t="s">
        <v>84</v>
      </c>
      <c r="AY141" s="17" t="s">
        <v>164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7" t="s">
        <v>84</v>
      </c>
      <c r="BK141" s="163">
        <f>ROUND(I141*H141,2)</f>
        <v>0</v>
      </c>
      <c r="BL141" s="17" t="s">
        <v>171</v>
      </c>
      <c r="BM141" s="162" t="s">
        <v>290</v>
      </c>
    </row>
    <row r="142" spans="1:65" s="2" customFormat="1" ht="24.2" customHeight="1">
      <c r="A142" s="32"/>
      <c r="B142" s="149"/>
      <c r="C142" s="150" t="s">
        <v>247</v>
      </c>
      <c r="D142" s="150" t="s">
        <v>167</v>
      </c>
      <c r="E142" s="151" t="s">
        <v>1247</v>
      </c>
      <c r="F142" s="152" t="s">
        <v>1248</v>
      </c>
      <c r="G142" s="153" t="s">
        <v>180</v>
      </c>
      <c r="H142" s="175"/>
      <c r="I142" s="155"/>
      <c r="J142" s="156">
        <f>ROUND(I142*H142,2)</f>
        <v>0</v>
      </c>
      <c r="K142" s="157"/>
      <c r="L142" s="33"/>
      <c r="M142" s="176" t="s">
        <v>1</v>
      </c>
      <c r="N142" s="177" t="s">
        <v>35</v>
      </c>
      <c r="O142" s="178"/>
      <c r="P142" s="179">
        <f>O142*H142</f>
        <v>0</v>
      </c>
      <c r="Q142" s="179">
        <v>0</v>
      </c>
      <c r="R142" s="179">
        <f>Q142*H142</f>
        <v>0</v>
      </c>
      <c r="S142" s="179">
        <v>0</v>
      </c>
      <c r="T142" s="180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171</v>
      </c>
      <c r="AT142" s="162" t="s">
        <v>167</v>
      </c>
      <c r="AU142" s="162" t="s">
        <v>84</v>
      </c>
      <c r="AY142" s="17" t="s">
        <v>164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7" t="s">
        <v>84</v>
      </c>
      <c r="BK142" s="163">
        <f>ROUND(I142*H142,2)</f>
        <v>0</v>
      </c>
      <c r="BL142" s="17" t="s">
        <v>171</v>
      </c>
      <c r="BM142" s="162" t="s">
        <v>299</v>
      </c>
    </row>
    <row r="143" spans="1:65" s="2" customFormat="1" ht="6.95" customHeight="1">
      <c r="A143" s="32"/>
      <c r="B143" s="47"/>
      <c r="C143" s="48"/>
      <c r="D143" s="48"/>
      <c r="E143" s="48"/>
      <c r="F143" s="48"/>
      <c r="G143" s="48"/>
      <c r="H143" s="48"/>
      <c r="I143" s="48"/>
      <c r="J143" s="48"/>
      <c r="K143" s="48"/>
      <c r="L143" s="33"/>
      <c r="M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</sheetData>
  <autoFilter ref="C124:K142" xr:uid="{00000000-0009-0000-0000-00000A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03"/>
  <sheetViews>
    <sheetView showGridLines="0" tabSelected="1" topLeftCell="A178" workbookViewId="0">
      <selection activeCell="J189" sqref="J18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111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1058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1686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ROUND(J132,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ROUND((SUM(BE132:BE202)),  2)</f>
        <v>0</v>
      </c>
      <c r="G35" s="32"/>
      <c r="H35" s="32"/>
      <c r="I35" s="105">
        <v>0.2</v>
      </c>
      <c r="J35" s="104">
        <f>ROUND(((SUM(BE132:BE202))*I35),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ROUND((SUM(BF132:BF202)),  2)</f>
        <v>0</v>
      </c>
      <c r="G36" s="32"/>
      <c r="H36" s="32"/>
      <c r="I36" s="105">
        <v>0.2</v>
      </c>
      <c r="J36" s="104">
        <f>ROUND(((SUM(BF132:BF202))*I36),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ROUND((SUM(BG132:BG202)),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ROUND((SUM(BH132:BH202)),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ROUND((SUM(BI132:BI202)),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1058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05 - ASR - práce navyše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J132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185</v>
      </c>
      <c r="E99" s="119"/>
      <c r="F99" s="119"/>
      <c r="G99" s="119"/>
      <c r="H99" s="119"/>
      <c r="I99" s="119"/>
      <c r="J99" s="120">
        <f>J133</f>
        <v>0</v>
      </c>
      <c r="L99" s="117"/>
    </row>
    <row r="100" spans="1:47" s="10" customFormat="1" ht="19.899999999999999" customHeight="1">
      <c r="B100" s="121"/>
      <c r="D100" s="122" t="s">
        <v>187</v>
      </c>
      <c r="E100" s="123"/>
      <c r="F100" s="123"/>
      <c r="G100" s="123"/>
      <c r="H100" s="123"/>
      <c r="I100" s="123"/>
      <c r="J100" s="124">
        <f>J134</f>
        <v>0</v>
      </c>
      <c r="L100" s="121"/>
    </row>
    <row r="101" spans="1:47" s="10" customFormat="1" ht="19.899999999999999" customHeight="1">
      <c r="B101" s="121"/>
      <c r="D101" s="122" t="s">
        <v>189</v>
      </c>
      <c r="E101" s="123"/>
      <c r="F101" s="123"/>
      <c r="G101" s="123"/>
      <c r="H101" s="123"/>
      <c r="I101" s="123"/>
      <c r="J101" s="124">
        <f>J136</f>
        <v>0</v>
      </c>
      <c r="L101" s="121"/>
    </row>
    <row r="102" spans="1:47" s="10" customFormat="1" ht="19.899999999999999" customHeight="1">
      <c r="B102" s="121"/>
      <c r="D102" s="122" t="s">
        <v>190</v>
      </c>
      <c r="E102" s="123"/>
      <c r="F102" s="123"/>
      <c r="G102" s="123"/>
      <c r="H102" s="123"/>
      <c r="I102" s="123"/>
      <c r="J102" s="124">
        <f>J147</f>
        <v>0</v>
      </c>
      <c r="L102" s="121"/>
    </row>
    <row r="103" spans="1:47" s="10" customFormat="1" ht="19.899999999999999" customHeight="1">
      <c r="B103" s="121"/>
      <c r="D103" s="122" t="s">
        <v>191</v>
      </c>
      <c r="E103" s="123"/>
      <c r="F103" s="123"/>
      <c r="G103" s="123"/>
      <c r="H103" s="123"/>
      <c r="I103" s="123"/>
      <c r="J103" s="124">
        <f>J157</f>
        <v>0</v>
      </c>
      <c r="L103" s="121"/>
    </row>
    <row r="104" spans="1:47" s="9" customFormat="1" ht="24.95" customHeight="1">
      <c r="B104" s="117"/>
      <c r="D104" s="118" t="s">
        <v>148</v>
      </c>
      <c r="E104" s="119"/>
      <c r="F104" s="119"/>
      <c r="G104" s="119"/>
      <c r="H104" s="119"/>
      <c r="I104" s="119"/>
      <c r="J104" s="120">
        <f>J159</f>
        <v>0</v>
      </c>
      <c r="L104" s="117"/>
    </row>
    <row r="105" spans="1:47" s="10" customFormat="1" ht="19.899999999999999" customHeight="1">
      <c r="B105" s="121"/>
      <c r="D105" s="122" t="s">
        <v>1061</v>
      </c>
      <c r="E105" s="123"/>
      <c r="F105" s="123"/>
      <c r="G105" s="123"/>
      <c r="H105" s="123"/>
      <c r="I105" s="123"/>
      <c r="J105" s="124">
        <f>J160</f>
        <v>0</v>
      </c>
      <c r="L105" s="121"/>
    </row>
    <row r="106" spans="1:47" s="10" customFormat="1" ht="19.899999999999999" customHeight="1">
      <c r="B106" s="121"/>
      <c r="D106" s="122" t="s">
        <v>192</v>
      </c>
      <c r="E106" s="123"/>
      <c r="F106" s="123"/>
      <c r="G106" s="123"/>
      <c r="H106" s="123"/>
      <c r="I106" s="123"/>
      <c r="J106" s="124">
        <f>J162</f>
        <v>0</v>
      </c>
      <c r="L106" s="121"/>
    </row>
    <row r="107" spans="1:47" s="10" customFormat="1" ht="19.899999999999999" customHeight="1">
      <c r="B107" s="121"/>
      <c r="D107" s="122" t="s">
        <v>149</v>
      </c>
      <c r="E107" s="123"/>
      <c r="F107" s="123"/>
      <c r="G107" s="123"/>
      <c r="H107" s="123"/>
      <c r="I107" s="123"/>
      <c r="J107" s="124">
        <f>J182</f>
        <v>0</v>
      </c>
      <c r="L107" s="121"/>
    </row>
    <row r="108" spans="1:47" s="10" customFormat="1" ht="19.899999999999999" customHeight="1">
      <c r="B108" s="121"/>
      <c r="D108" s="122" t="s">
        <v>1443</v>
      </c>
      <c r="E108" s="123"/>
      <c r="F108" s="123"/>
      <c r="G108" s="123"/>
      <c r="H108" s="123"/>
      <c r="I108" s="123"/>
      <c r="J108" s="124">
        <f>J194</f>
        <v>0</v>
      </c>
      <c r="L108" s="121"/>
    </row>
    <row r="109" spans="1:47" s="10" customFormat="1" ht="19.899999999999999" customHeight="1">
      <c r="B109" s="121"/>
      <c r="D109" s="122" t="s">
        <v>194</v>
      </c>
      <c r="E109" s="123"/>
      <c r="F109" s="123"/>
      <c r="G109" s="123"/>
      <c r="H109" s="123"/>
      <c r="I109" s="123"/>
      <c r="J109" s="124">
        <f>J197</f>
        <v>0</v>
      </c>
      <c r="L109" s="121"/>
    </row>
    <row r="110" spans="1:47" s="9" customFormat="1" ht="24.95" customHeight="1">
      <c r="B110" s="117"/>
      <c r="D110" s="118" t="s">
        <v>1687</v>
      </c>
      <c r="E110" s="119"/>
      <c r="F110" s="119"/>
      <c r="G110" s="119"/>
      <c r="H110" s="119"/>
      <c r="I110" s="119"/>
      <c r="J110" s="120">
        <f>J200</f>
        <v>0</v>
      </c>
      <c r="L110" s="117"/>
    </row>
    <row r="111" spans="1:47" s="2" customFormat="1" ht="21.7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6" spans="1:31" s="2" customFormat="1" ht="6.95" customHeight="1">
      <c r="A116" s="32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24.95" customHeight="1">
      <c r="A117" s="32"/>
      <c r="B117" s="33"/>
      <c r="C117" s="21" t="s">
        <v>150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2" customHeight="1">
      <c r="A119" s="32"/>
      <c r="B119" s="33"/>
      <c r="C119" s="27" t="s">
        <v>14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6.5" customHeight="1">
      <c r="A120" s="32"/>
      <c r="B120" s="33"/>
      <c r="C120" s="32"/>
      <c r="D120" s="32"/>
      <c r="E120" s="356" t="str">
        <f>E7</f>
        <v>Rekonštrukcia predškolského zariadenia MŠ Hrebendova,Lunik IX Košice</v>
      </c>
      <c r="F120" s="357"/>
      <c r="G120" s="357"/>
      <c r="H120" s="357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1" customFormat="1" ht="12" customHeight="1">
      <c r="B121" s="20"/>
      <c r="C121" s="27" t="s">
        <v>141</v>
      </c>
      <c r="L121" s="20"/>
    </row>
    <row r="122" spans="1:31" s="2" customFormat="1" ht="16.5" customHeight="1">
      <c r="A122" s="32"/>
      <c r="B122" s="33"/>
      <c r="C122" s="32"/>
      <c r="D122" s="32"/>
      <c r="E122" s="356" t="s">
        <v>1058</v>
      </c>
      <c r="F122" s="355"/>
      <c r="G122" s="355"/>
      <c r="H122" s="355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183</v>
      </c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6.5" customHeight="1">
      <c r="A124" s="32"/>
      <c r="B124" s="33"/>
      <c r="C124" s="32"/>
      <c r="D124" s="32"/>
      <c r="E124" s="352" t="str">
        <f>E11</f>
        <v>05 - ASR - práce navyše</v>
      </c>
      <c r="F124" s="355"/>
      <c r="G124" s="355"/>
      <c r="H124" s="355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18</v>
      </c>
      <c r="D126" s="32"/>
      <c r="E126" s="32"/>
      <c r="F126" s="25" t="str">
        <f>F14</f>
        <v xml:space="preserve"> </v>
      </c>
      <c r="G126" s="32"/>
      <c r="H126" s="32"/>
      <c r="I126" s="27" t="s">
        <v>20</v>
      </c>
      <c r="J126" s="55" t="str">
        <f>IF(J14="","",J14)</f>
        <v/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21</v>
      </c>
      <c r="D128" s="32"/>
      <c r="E128" s="32"/>
      <c r="F128" s="25" t="str">
        <f>E17</f>
        <v xml:space="preserve"> </v>
      </c>
      <c r="G128" s="32"/>
      <c r="H128" s="32"/>
      <c r="I128" s="27" t="s">
        <v>25</v>
      </c>
      <c r="J128" s="30" t="str">
        <f>E23</f>
        <v xml:space="preserve"> </v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5.2" customHeight="1">
      <c r="A129" s="32"/>
      <c r="B129" s="33"/>
      <c r="C129" s="27" t="s">
        <v>24</v>
      </c>
      <c r="D129" s="32"/>
      <c r="E129" s="32"/>
      <c r="F129" s="25" t="str">
        <f>IF(E20="","",E20)</f>
        <v/>
      </c>
      <c r="G129" s="32"/>
      <c r="H129" s="32"/>
      <c r="I129" s="27" t="s">
        <v>27</v>
      </c>
      <c r="J129" s="30" t="str">
        <f>E26</f>
        <v xml:space="preserve"> </v>
      </c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0.3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11" customFormat="1" ht="29.25" customHeight="1">
      <c r="A131" s="125"/>
      <c r="B131" s="126"/>
      <c r="C131" s="127" t="s">
        <v>151</v>
      </c>
      <c r="D131" s="128" t="s">
        <v>54</v>
      </c>
      <c r="E131" s="128" t="s">
        <v>50</v>
      </c>
      <c r="F131" s="128" t="s">
        <v>51</v>
      </c>
      <c r="G131" s="128" t="s">
        <v>152</v>
      </c>
      <c r="H131" s="128" t="s">
        <v>153</v>
      </c>
      <c r="I131" s="128" t="s">
        <v>154</v>
      </c>
      <c r="J131" s="129" t="s">
        <v>145</v>
      </c>
      <c r="K131" s="130" t="s">
        <v>155</v>
      </c>
      <c r="L131" s="131"/>
      <c r="M131" s="62" t="s">
        <v>1</v>
      </c>
      <c r="N131" s="63" t="s">
        <v>33</v>
      </c>
      <c r="O131" s="63" t="s">
        <v>156</v>
      </c>
      <c r="P131" s="63" t="s">
        <v>157</v>
      </c>
      <c r="Q131" s="63" t="s">
        <v>158</v>
      </c>
      <c r="R131" s="63" t="s">
        <v>159</v>
      </c>
      <c r="S131" s="63" t="s">
        <v>160</v>
      </c>
      <c r="T131" s="64" t="s">
        <v>161</v>
      </c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</row>
    <row r="132" spans="1:65" s="2" customFormat="1" ht="22.9" customHeight="1">
      <c r="A132" s="32"/>
      <c r="B132" s="33"/>
      <c r="C132" s="69" t="s">
        <v>146</v>
      </c>
      <c r="D132" s="32"/>
      <c r="E132" s="32"/>
      <c r="F132" s="32"/>
      <c r="G132" s="32"/>
      <c r="H132" s="32"/>
      <c r="I132" s="32"/>
      <c r="J132" s="132">
        <f>BK132</f>
        <v>0</v>
      </c>
      <c r="K132" s="32"/>
      <c r="L132" s="33"/>
      <c r="M132" s="65"/>
      <c r="N132" s="56"/>
      <c r="O132" s="66"/>
      <c r="P132" s="133">
        <f>P133+P159+P200</f>
        <v>0</v>
      </c>
      <c r="Q132" s="66"/>
      <c r="R132" s="133">
        <f>R133+R159+R200</f>
        <v>47.96332014</v>
      </c>
      <c r="S132" s="66"/>
      <c r="T132" s="134">
        <f>T133+T159+T200</f>
        <v>6.532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7" t="s">
        <v>68</v>
      </c>
      <c r="AU132" s="17" t="s">
        <v>147</v>
      </c>
      <c r="BK132" s="135">
        <f>BK133+BK159+BK200</f>
        <v>0</v>
      </c>
    </row>
    <row r="133" spans="1:65" s="12" customFormat="1" ht="25.9" customHeight="1">
      <c r="B133" s="136"/>
      <c r="D133" s="137" t="s">
        <v>68</v>
      </c>
      <c r="E133" s="138" t="s">
        <v>200</v>
      </c>
      <c r="F133" s="138" t="s">
        <v>201</v>
      </c>
      <c r="I133" s="139"/>
      <c r="J133" s="140">
        <f>BK133</f>
        <v>0</v>
      </c>
      <c r="L133" s="136"/>
      <c r="M133" s="141"/>
      <c r="N133" s="142"/>
      <c r="O133" s="142"/>
      <c r="P133" s="143">
        <f>P134+P136+P147+P157</f>
        <v>0</v>
      </c>
      <c r="Q133" s="142"/>
      <c r="R133" s="143">
        <f>R134+R136+R147+R157</f>
        <v>36.802660000000003</v>
      </c>
      <c r="S133" s="142"/>
      <c r="T133" s="144">
        <f>T134+T136+T147+T157</f>
        <v>5.52</v>
      </c>
      <c r="AR133" s="137" t="s">
        <v>77</v>
      </c>
      <c r="AT133" s="145" t="s">
        <v>68</v>
      </c>
      <c r="AU133" s="145" t="s">
        <v>69</v>
      </c>
      <c r="AY133" s="137" t="s">
        <v>164</v>
      </c>
      <c r="BK133" s="146">
        <f>BK134+BK136+BK147+BK157</f>
        <v>0</v>
      </c>
    </row>
    <row r="134" spans="1:65" s="12" customFormat="1" ht="22.9" customHeight="1">
      <c r="B134" s="136"/>
      <c r="D134" s="137" t="s">
        <v>68</v>
      </c>
      <c r="E134" s="147" t="s">
        <v>177</v>
      </c>
      <c r="F134" s="147" t="s">
        <v>232</v>
      </c>
      <c r="I134" s="139"/>
      <c r="J134" s="148">
        <f>BK134</f>
        <v>0</v>
      </c>
      <c r="L134" s="136"/>
      <c r="M134" s="141"/>
      <c r="N134" s="142"/>
      <c r="O134" s="142"/>
      <c r="P134" s="143">
        <f>P135</f>
        <v>0</v>
      </c>
      <c r="Q134" s="142"/>
      <c r="R134" s="143">
        <f>R135</f>
        <v>24.602900000000002</v>
      </c>
      <c r="S134" s="142"/>
      <c r="T134" s="144">
        <f>T135</f>
        <v>0</v>
      </c>
      <c r="AR134" s="137" t="s">
        <v>77</v>
      </c>
      <c r="AT134" s="145" t="s">
        <v>68</v>
      </c>
      <c r="AU134" s="145" t="s">
        <v>77</v>
      </c>
      <c r="AY134" s="137" t="s">
        <v>164</v>
      </c>
      <c r="BK134" s="146">
        <f>BK135</f>
        <v>0</v>
      </c>
    </row>
    <row r="135" spans="1:65" s="2" customFormat="1" ht="24.2" customHeight="1">
      <c r="A135" s="32"/>
      <c r="B135" s="149"/>
      <c r="C135" s="150" t="s">
        <v>77</v>
      </c>
      <c r="D135" s="150" t="s">
        <v>167</v>
      </c>
      <c r="E135" s="151" t="s">
        <v>1688</v>
      </c>
      <c r="F135" s="152" t="s">
        <v>1689</v>
      </c>
      <c r="G135" s="153" t="s">
        <v>205</v>
      </c>
      <c r="H135" s="154">
        <v>35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35</v>
      </c>
      <c r="O135" s="58"/>
      <c r="P135" s="160">
        <f>O135*H135</f>
        <v>0</v>
      </c>
      <c r="Q135" s="160">
        <v>0.70294000000000001</v>
      </c>
      <c r="R135" s="160">
        <f>Q135*H135</f>
        <v>24.602900000000002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176</v>
      </c>
      <c r="AT135" s="162" t="s">
        <v>167</v>
      </c>
      <c r="AU135" s="162" t="s">
        <v>84</v>
      </c>
      <c r="AY135" s="17" t="s">
        <v>164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84</v>
      </c>
      <c r="BK135" s="163">
        <f>ROUND(I135*H135,2)</f>
        <v>0</v>
      </c>
      <c r="BL135" s="17" t="s">
        <v>176</v>
      </c>
      <c r="BM135" s="162" t="s">
        <v>1690</v>
      </c>
    </row>
    <row r="136" spans="1:65" s="12" customFormat="1" ht="22.9" customHeight="1">
      <c r="B136" s="136"/>
      <c r="D136" s="137" t="s">
        <v>68</v>
      </c>
      <c r="E136" s="147" t="s">
        <v>181</v>
      </c>
      <c r="F136" s="147" t="s">
        <v>246</v>
      </c>
      <c r="I136" s="139"/>
      <c r="J136" s="148">
        <f>BK136</f>
        <v>0</v>
      </c>
      <c r="L136" s="136"/>
      <c r="M136" s="141"/>
      <c r="N136" s="142"/>
      <c r="O136" s="142"/>
      <c r="P136" s="143">
        <f>SUM(P137:P146)</f>
        <v>0</v>
      </c>
      <c r="Q136" s="142"/>
      <c r="R136" s="143">
        <f>SUM(R137:R146)</f>
        <v>12.17876</v>
      </c>
      <c r="S136" s="142"/>
      <c r="T136" s="144">
        <f>SUM(T137:T146)</f>
        <v>0</v>
      </c>
      <c r="AR136" s="137" t="s">
        <v>77</v>
      </c>
      <c r="AT136" s="145" t="s">
        <v>68</v>
      </c>
      <c r="AU136" s="145" t="s">
        <v>77</v>
      </c>
      <c r="AY136" s="137" t="s">
        <v>164</v>
      </c>
      <c r="BK136" s="146">
        <f>SUM(BK137:BK146)</f>
        <v>0</v>
      </c>
    </row>
    <row r="137" spans="1:65" s="2" customFormat="1" ht="24.2" customHeight="1">
      <c r="A137" s="32"/>
      <c r="B137" s="149"/>
      <c r="C137" s="150" t="s">
        <v>84</v>
      </c>
      <c r="D137" s="150" t="s">
        <v>167</v>
      </c>
      <c r="E137" s="151" t="s">
        <v>1691</v>
      </c>
      <c r="F137" s="152" t="s">
        <v>1692</v>
      </c>
      <c r="G137" s="153" t="s">
        <v>170</v>
      </c>
      <c r="H137" s="154">
        <v>40</v>
      </c>
      <c r="I137" s="155"/>
      <c r="J137" s="156">
        <f t="shared" ref="J137:J146" si="0">ROUND(I137*H137,2)</f>
        <v>0</v>
      </c>
      <c r="K137" s="157"/>
      <c r="L137" s="33"/>
      <c r="M137" s="158" t="s">
        <v>1</v>
      </c>
      <c r="N137" s="159" t="s">
        <v>35</v>
      </c>
      <c r="O137" s="58"/>
      <c r="P137" s="160">
        <f t="shared" ref="P137:P146" si="1">O137*H137</f>
        <v>0</v>
      </c>
      <c r="Q137" s="160">
        <v>1.7239999999999998E-2</v>
      </c>
      <c r="R137" s="160">
        <f t="shared" ref="R137:R146" si="2">Q137*H137</f>
        <v>0.68959999999999999</v>
      </c>
      <c r="S137" s="160">
        <v>0</v>
      </c>
      <c r="T137" s="161">
        <f t="shared" ref="T137:T146" si="3"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176</v>
      </c>
      <c r="AT137" s="162" t="s">
        <v>167</v>
      </c>
      <c r="AU137" s="162" t="s">
        <v>84</v>
      </c>
      <c r="AY137" s="17" t="s">
        <v>164</v>
      </c>
      <c r="BE137" s="163">
        <f t="shared" ref="BE137:BE146" si="4">IF(N137="základná",J137,0)</f>
        <v>0</v>
      </c>
      <c r="BF137" s="163">
        <f t="shared" ref="BF137:BF146" si="5">IF(N137="znížená",J137,0)</f>
        <v>0</v>
      </c>
      <c r="BG137" s="163">
        <f t="shared" ref="BG137:BG146" si="6">IF(N137="zákl. prenesená",J137,0)</f>
        <v>0</v>
      </c>
      <c r="BH137" s="163">
        <f t="shared" ref="BH137:BH146" si="7">IF(N137="zníž. prenesená",J137,0)</f>
        <v>0</v>
      </c>
      <c r="BI137" s="163">
        <f t="shared" ref="BI137:BI146" si="8">IF(N137="nulová",J137,0)</f>
        <v>0</v>
      </c>
      <c r="BJ137" s="17" t="s">
        <v>84</v>
      </c>
      <c r="BK137" s="163">
        <f t="shared" ref="BK137:BK146" si="9">ROUND(I137*H137,2)</f>
        <v>0</v>
      </c>
      <c r="BL137" s="17" t="s">
        <v>176</v>
      </c>
      <c r="BM137" s="162" t="s">
        <v>1693</v>
      </c>
    </row>
    <row r="138" spans="1:65" s="2" customFormat="1" ht="14.45" customHeight="1">
      <c r="A138" s="32"/>
      <c r="B138" s="149"/>
      <c r="C138" s="150" t="s">
        <v>177</v>
      </c>
      <c r="D138" s="150" t="s">
        <v>167</v>
      </c>
      <c r="E138" s="151" t="s">
        <v>1129</v>
      </c>
      <c r="F138" s="152" t="s">
        <v>1130</v>
      </c>
      <c r="G138" s="153" t="s">
        <v>170</v>
      </c>
      <c r="H138" s="154">
        <v>120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35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176</v>
      </c>
      <c r="AT138" s="162" t="s">
        <v>167</v>
      </c>
      <c r="AU138" s="162" t="s">
        <v>84</v>
      </c>
      <c r="AY138" s="17" t="s">
        <v>164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176</v>
      </c>
      <c r="BM138" s="162" t="s">
        <v>1694</v>
      </c>
    </row>
    <row r="139" spans="1:65" s="2" customFormat="1" ht="24.2" customHeight="1">
      <c r="A139" s="32"/>
      <c r="B139" s="149"/>
      <c r="C139" s="150" t="s">
        <v>176</v>
      </c>
      <c r="D139" s="150" t="s">
        <v>167</v>
      </c>
      <c r="E139" s="151" t="s">
        <v>1131</v>
      </c>
      <c r="F139" s="152" t="s">
        <v>1132</v>
      </c>
      <c r="G139" s="153" t="s">
        <v>170</v>
      </c>
      <c r="H139" s="154">
        <v>120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35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176</v>
      </c>
      <c r="AT139" s="162" t="s">
        <v>167</v>
      </c>
      <c r="AU139" s="162" t="s">
        <v>84</v>
      </c>
      <c r="AY139" s="17" t="s">
        <v>164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176</v>
      </c>
      <c r="BM139" s="162" t="s">
        <v>1695</v>
      </c>
    </row>
    <row r="140" spans="1:65" s="2" customFormat="1" ht="24.2" customHeight="1">
      <c r="A140" s="32"/>
      <c r="B140" s="149"/>
      <c r="C140" s="150" t="s">
        <v>216</v>
      </c>
      <c r="D140" s="150" t="s">
        <v>167</v>
      </c>
      <c r="E140" s="151" t="s">
        <v>1133</v>
      </c>
      <c r="F140" s="152" t="s">
        <v>1134</v>
      </c>
      <c r="G140" s="153" t="s">
        <v>170</v>
      </c>
      <c r="H140" s="154">
        <v>120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35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176</v>
      </c>
      <c r="AT140" s="162" t="s">
        <v>167</v>
      </c>
      <c r="AU140" s="162" t="s">
        <v>84</v>
      </c>
      <c r="AY140" s="17" t="s">
        <v>164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176</v>
      </c>
      <c r="BM140" s="162" t="s">
        <v>1696</v>
      </c>
    </row>
    <row r="141" spans="1:65" s="2" customFormat="1" ht="37.9" customHeight="1">
      <c r="A141" s="32"/>
      <c r="B141" s="149"/>
      <c r="C141" s="150" t="s">
        <v>181</v>
      </c>
      <c r="D141" s="150" t="s">
        <v>167</v>
      </c>
      <c r="E141" s="151" t="s">
        <v>1697</v>
      </c>
      <c r="F141" s="152" t="s">
        <v>1698</v>
      </c>
      <c r="G141" s="153" t="s">
        <v>170</v>
      </c>
      <c r="H141" s="154">
        <v>170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35</v>
      </c>
      <c r="O141" s="58"/>
      <c r="P141" s="160">
        <f t="shared" si="1"/>
        <v>0</v>
      </c>
      <c r="Q141" s="160">
        <v>7.3499999999999998E-3</v>
      </c>
      <c r="R141" s="160">
        <f t="shared" si="2"/>
        <v>1.2495000000000001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176</v>
      </c>
      <c r="AT141" s="162" t="s">
        <v>167</v>
      </c>
      <c r="AU141" s="162" t="s">
        <v>84</v>
      </c>
      <c r="AY141" s="17" t="s">
        <v>164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176</v>
      </c>
      <c r="BM141" s="162" t="s">
        <v>1699</v>
      </c>
    </row>
    <row r="142" spans="1:65" s="2" customFormat="1" ht="37.9" customHeight="1">
      <c r="A142" s="32"/>
      <c r="B142" s="149"/>
      <c r="C142" s="150" t="s">
        <v>223</v>
      </c>
      <c r="D142" s="150" t="s">
        <v>167</v>
      </c>
      <c r="E142" s="151" t="s">
        <v>1700</v>
      </c>
      <c r="F142" s="152" t="s">
        <v>1701</v>
      </c>
      <c r="G142" s="153" t="s">
        <v>170</v>
      </c>
      <c r="H142" s="154">
        <v>170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35</v>
      </c>
      <c r="O142" s="58"/>
      <c r="P142" s="160">
        <f t="shared" si="1"/>
        <v>0</v>
      </c>
      <c r="Q142" s="160">
        <v>2.205E-2</v>
      </c>
      <c r="R142" s="160">
        <f t="shared" si="2"/>
        <v>3.7484999999999999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176</v>
      </c>
      <c r="AT142" s="162" t="s">
        <v>167</v>
      </c>
      <c r="AU142" s="162" t="s">
        <v>84</v>
      </c>
      <c r="AY142" s="17" t="s">
        <v>164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176</v>
      </c>
      <c r="BM142" s="162" t="s">
        <v>1702</v>
      </c>
    </row>
    <row r="143" spans="1:65" s="2" customFormat="1" ht="24.2" customHeight="1">
      <c r="A143" s="32"/>
      <c r="B143" s="149"/>
      <c r="C143" s="150" t="s">
        <v>227</v>
      </c>
      <c r="D143" s="150" t="s">
        <v>167</v>
      </c>
      <c r="E143" s="151" t="s">
        <v>1703</v>
      </c>
      <c r="F143" s="152" t="s">
        <v>1704</v>
      </c>
      <c r="G143" s="153" t="s">
        <v>170</v>
      </c>
      <c r="H143" s="154">
        <v>400</v>
      </c>
      <c r="I143" s="155"/>
      <c r="J143" s="156">
        <f t="shared" si="0"/>
        <v>0</v>
      </c>
      <c r="K143" s="157"/>
      <c r="L143" s="33"/>
      <c r="M143" s="158" t="s">
        <v>1</v>
      </c>
      <c r="N143" s="159" t="s">
        <v>35</v>
      </c>
      <c r="O143" s="58"/>
      <c r="P143" s="160">
        <f t="shared" si="1"/>
        <v>0</v>
      </c>
      <c r="Q143" s="160">
        <v>1E-4</v>
      </c>
      <c r="R143" s="160">
        <f t="shared" si="2"/>
        <v>0.04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176</v>
      </c>
      <c r="AT143" s="162" t="s">
        <v>167</v>
      </c>
      <c r="AU143" s="162" t="s">
        <v>84</v>
      </c>
      <c r="AY143" s="17" t="s">
        <v>164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176</v>
      </c>
      <c r="BM143" s="162" t="s">
        <v>1705</v>
      </c>
    </row>
    <row r="144" spans="1:65" s="2" customFormat="1" ht="24.2" customHeight="1">
      <c r="A144" s="32"/>
      <c r="B144" s="149"/>
      <c r="C144" s="150" t="s">
        <v>233</v>
      </c>
      <c r="D144" s="150" t="s">
        <v>167</v>
      </c>
      <c r="E144" s="151" t="s">
        <v>1706</v>
      </c>
      <c r="F144" s="152" t="s">
        <v>1707</v>
      </c>
      <c r="G144" s="153" t="s">
        <v>170</v>
      </c>
      <c r="H144" s="154">
        <v>40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35</v>
      </c>
      <c r="O144" s="58"/>
      <c r="P144" s="160">
        <f t="shared" si="1"/>
        <v>0</v>
      </c>
      <c r="Q144" s="160">
        <v>2.759E-2</v>
      </c>
      <c r="R144" s="160">
        <f t="shared" si="2"/>
        <v>1.1035999999999999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176</v>
      </c>
      <c r="AT144" s="162" t="s">
        <v>167</v>
      </c>
      <c r="AU144" s="162" t="s">
        <v>84</v>
      </c>
      <c r="AY144" s="17" t="s">
        <v>164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176</v>
      </c>
      <c r="BM144" s="162" t="s">
        <v>1708</v>
      </c>
    </row>
    <row r="145" spans="1:65" s="2" customFormat="1" ht="24.2" customHeight="1">
      <c r="A145" s="32"/>
      <c r="B145" s="149"/>
      <c r="C145" s="150" t="s">
        <v>238</v>
      </c>
      <c r="D145" s="150" t="s">
        <v>167</v>
      </c>
      <c r="E145" s="151" t="s">
        <v>1709</v>
      </c>
      <c r="F145" s="152" t="s">
        <v>1710</v>
      </c>
      <c r="G145" s="153" t="s">
        <v>170</v>
      </c>
      <c r="H145" s="154">
        <v>134</v>
      </c>
      <c r="I145" s="155"/>
      <c r="J145" s="156">
        <f t="shared" si="0"/>
        <v>0</v>
      </c>
      <c r="K145" s="157"/>
      <c r="L145" s="33"/>
      <c r="M145" s="158" t="s">
        <v>1</v>
      </c>
      <c r="N145" s="159" t="s">
        <v>35</v>
      </c>
      <c r="O145" s="58"/>
      <c r="P145" s="160">
        <f t="shared" si="1"/>
        <v>0</v>
      </c>
      <c r="Q145" s="160">
        <v>3.984E-2</v>
      </c>
      <c r="R145" s="160">
        <f t="shared" si="2"/>
        <v>5.3385600000000002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176</v>
      </c>
      <c r="AT145" s="162" t="s">
        <v>167</v>
      </c>
      <c r="AU145" s="162" t="s">
        <v>84</v>
      </c>
      <c r="AY145" s="17" t="s">
        <v>164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176</v>
      </c>
      <c r="BM145" s="162" t="s">
        <v>1711</v>
      </c>
    </row>
    <row r="146" spans="1:65" s="2" customFormat="1" ht="14.45" customHeight="1">
      <c r="A146" s="32"/>
      <c r="B146" s="149"/>
      <c r="C146" s="150" t="s">
        <v>242</v>
      </c>
      <c r="D146" s="150" t="s">
        <v>167</v>
      </c>
      <c r="E146" s="151" t="s">
        <v>527</v>
      </c>
      <c r="F146" s="152" t="s">
        <v>528</v>
      </c>
      <c r="G146" s="153" t="s">
        <v>280</v>
      </c>
      <c r="H146" s="154">
        <v>150</v>
      </c>
      <c r="I146" s="155"/>
      <c r="J146" s="156">
        <f t="shared" si="0"/>
        <v>0</v>
      </c>
      <c r="K146" s="157"/>
      <c r="L146" s="33"/>
      <c r="M146" s="158" t="s">
        <v>1</v>
      </c>
      <c r="N146" s="159" t="s">
        <v>35</v>
      </c>
      <c r="O146" s="58"/>
      <c r="P146" s="160">
        <f t="shared" si="1"/>
        <v>0</v>
      </c>
      <c r="Q146" s="160">
        <v>6.0000000000000002E-5</v>
      </c>
      <c r="R146" s="160">
        <f t="shared" si="2"/>
        <v>9.0000000000000011E-3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176</v>
      </c>
      <c r="AT146" s="162" t="s">
        <v>167</v>
      </c>
      <c r="AU146" s="162" t="s">
        <v>84</v>
      </c>
      <c r="AY146" s="17" t="s">
        <v>164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176</v>
      </c>
      <c r="BM146" s="162" t="s">
        <v>1712</v>
      </c>
    </row>
    <row r="147" spans="1:65" s="12" customFormat="1" ht="22.9" customHeight="1">
      <c r="B147" s="136"/>
      <c r="D147" s="137" t="s">
        <v>68</v>
      </c>
      <c r="E147" s="147" t="s">
        <v>233</v>
      </c>
      <c r="F147" s="147" t="s">
        <v>285</v>
      </c>
      <c r="I147" s="139"/>
      <c r="J147" s="148">
        <f>BK147</f>
        <v>0</v>
      </c>
      <c r="L147" s="136"/>
      <c r="M147" s="141"/>
      <c r="N147" s="142"/>
      <c r="O147" s="142"/>
      <c r="P147" s="143">
        <f>SUM(P148:P156)</f>
        <v>0</v>
      </c>
      <c r="Q147" s="142"/>
      <c r="R147" s="143">
        <f>SUM(R148:R156)</f>
        <v>2.1000000000000001E-2</v>
      </c>
      <c r="S147" s="142"/>
      <c r="T147" s="144">
        <f>SUM(T148:T156)</f>
        <v>5.52</v>
      </c>
      <c r="AR147" s="137" t="s">
        <v>77</v>
      </c>
      <c r="AT147" s="145" t="s">
        <v>68</v>
      </c>
      <c r="AU147" s="145" t="s">
        <v>77</v>
      </c>
      <c r="AY147" s="137" t="s">
        <v>164</v>
      </c>
      <c r="BK147" s="146">
        <f>SUM(BK148:BK156)</f>
        <v>0</v>
      </c>
    </row>
    <row r="148" spans="1:65" s="2" customFormat="1" ht="14.45" customHeight="1">
      <c r="A148" s="32"/>
      <c r="B148" s="149"/>
      <c r="C148" s="150" t="s">
        <v>247</v>
      </c>
      <c r="D148" s="150" t="s">
        <v>167</v>
      </c>
      <c r="E148" s="151" t="s">
        <v>1161</v>
      </c>
      <c r="F148" s="152" t="s">
        <v>1713</v>
      </c>
      <c r="G148" s="153" t="s">
        <v>170</v>
      </c>
      <c r="H148" s="154">
        <v>420</v>
      </c>
      <c r="I148" s="155"/>
      <c r="J148" s="156">
        <f>ROUND(I148*H148,2)</f>
        <v>0</v>
      </c>
      <c r="K148" s="157"/>
      <c r="L148" s="33"/>
      <c r="M148" s="158" t="s">
        <v>1</v>
      </c>
      <c r="N148" s="159" t="s">
        <v>35</v>
      </c>
      <c r="O148" s="58"/>
      <c r="P148" s="160">
        <f>O148*H148</f>
        <v>0</v>
      </c>
      <c r="Q148" s="160">
        <v>5.0000000000000002E-5</v>
      </c>
      <c r="R148" s="160">
        <f>Q148*H148</f>
        <v>2.1000000000000001E-2</v>
      </c>
      <c r="S148" s="160">
        <v>0</v>
      </c>
      <c r="T148" s="161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176</v>
      </c>
      <c r="AT148" s="162" t="s">
        <v>167</v>
      </c>
      <c r="AU148" s="162" t="s">
        <v>84</v>
      </c>
      <c r="AY148" s="17" t="s">
        <v>164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7" t="s">
        <v>84</v>
      </c>
      <c r="BK148" s="163">
        <f>ROUND(I148*H148,2)</f>
        <v>0</v>
      </c>
      <c r="BL148" s="17" t="s">
        <v>176</v>
      </c>
      <c r="BM148" s="162" t="s">
        <v>1714</v>
      </c>
    </row>
    <row r="149" spans="1:65" s="2" customFormat="1" ht="24.2" customHeight="1">
      <c r="A149" s="32"/>
      <c r="B149" s="149"/>
      <c r="C149" s="150" t="s">
        <v>251</v>
      </c>
      <c r="D149" s="150" t="s">
        <v>167</v>
      </c>
      <c r="E149" s="151" t="s">
        <v>1715</v>
      </c>
      <c r="F149" s="152" t="s">
        <v>1716</v>
      </c>
      <c r="G149" s="153" t="s">
        <v>170</v>
      </c>
      <c r="H149" s="154">
        <v>120</v>
      </c>
      <c r="I149" s="155"/>
      <c r="J149" s="156">
        <f>ROUND(I149*H149,2)</f>
        <v>0</v>
      </c>
      <c r="K149" s="157"/>
      <c r="L149" s="33"/>
      <c r="M149" s="158" t="s">
        <v>1</v>
      </c>
      <c r="N149" s="159" t="s">
        <v>35</v>
      </c>
      <c r="O149" s="58"/>
      <c r="P149" s="160">
        <f>O149*H149</f>
        <v>0</v>
      </c>
      <c r="Q149" s="160">
        <v>0</v>
      </c>
      <c r="R149" s="160">
        <f>Q149*H149</f>
        <v>0</v>
      </c>
      <c r="S149" s="160">
        <v>4.5999999999999999E-2</v>
      </c>
      <c r="T149" s="161">
        <f>S149*H149</f>
        <v>5.52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176</v>
      </c>
      <c r="AT149" s="162" t="s">
        <v>167</v>
      </c>
      <c r="AU149" s="162" t="s">
        <v>84</v>
      </c>
      <c r="AY149" s="17" t="s">
        <v>164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7" t="s">
        <v>84</v>
      </c>
      <c r="BK149" s="163">
        <f>ROUND(I149*H149,2)</f>
        <v>0</v>
      </c>
      <c r="BL149" s="17" t="s">
        <v>176</v>
      </c>
      <c r="BM149" s="162" t="s">
        <v>1717</v>
      </c>
    </row>
    <row r="150" spans="1:65" s="2" customFormat="1" ht="24.2" customHeight="1">
      <c r="A150" s="32"/>
      <c r="B150" s="149"/>
      <c r="C150" s="150" t="s">
        <v>255</v>
      </c>
      <c r="D150" s="150" t="s">
        <v>167</v>
      </c>
      <c r="E150" s="151" t="s">
        <v>309</v>
      </c>
      <c r="F150" s="152" t="s">
        <v>310</v>
      </c>
      <c r="G150" s="153" t="s">
        <v>230</v>
      </c>
      <c r="H150" s="154">
        <v>10.481999999999999</v>
      </c>
      <c r="I150" s="155"/>
      <c r="J150" s="156">
        <f>ROUND(I150*H150,2)</f>
        <v>0</v>
      </c>
      <c r="K150" s="157"/>
      <c r="L150" s="33"/>
      <c r="M150" s="158" t="s">
        <v>1</v>
      </c>
      <c r="N150" s="159" t="s">
        <v>35</v>
      </c>
      <c r="O150" s="58"/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176</v>
      </c>
      <c r="AT150" s="162" t="s">
        <v>167</v>
      </c>
      <c r="AU150" s="162" t="s">
        <v>84</v>
      </c>
      <c r="AY150" s="17" t="s">
        <v>164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7" t="s">
        <v>84</v>
      </c>
      <c r="BK150" s="163">
        <f>ROUND(I150*H150,2)</f>
        <v>0</v>
      </c>
      <c r="BL150" s="17" t="s">
        <v>176</v>
      </c>
      <c r="BM150" s="162" t="s">
        <v>1718</v>
      </c>
    </row>
    <row r="151" spans="1:65" s="2" customFormat="1" ht="14.45" customHeight="1">
      <c r="A151" s="32"/>
      <c r="B151" s="149"/>
      <c r="C151" s="150" t="s">
        <v>262</v>
      </c>
      <c r="D151" s="150" t="s">
        <v>167</v>
      </c>
      <c r="E151" s="151" t="s">
        <v>313</v>
      </c>
      <c r="F151" s="152" t="s">
        <v>314</v>
      </c>
      <c r="G151" s="153" t="s">
        <v>230</v>
      </c>
      <c r="H151" s="154">
        <v>10.481999999999999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35</v>
      </c>
      <c r="O151" s="58"/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176</v>
      </c>
      <c r="AT151" s="162" t="s">
        <v>167</v>
      </c>
      <c r="AU151" s="162" t="s">
        <v>84</v>
      </c>
      <c r="AY151" s="17" t="s">
        <v>164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7" t="s">
        <v>84</v>
      </c>
      <c r="BK151" s="163">
        <f>ROUND(I151*H151,2)</f>
        <v>0</v>
      </c>
      <c r="BL151" s="17" t="s">
        <v>176</v>
      </c>
      <c r="BM151" s="162" t="s">
        <v>1719</v>
      </c>
    </row>
    <row r="152" spans="1:65" s="2" customFormat="1" ht="24.2" customHeight="1">
      <c r="A152" s="32"/>
      <c r="B152" s="149"/>
      <c r="C152" s="150" t="s">
        <v>171</v>
      </c>
      <c r="D152" s="150" t="s">
        <v>167</v>
      </c>
      <c r="E152" s="151" t="s">
        <v>317</v>
      </c>
      <c r="F152" s="152" t="s">
        <v>318</v>
      </c>
      <c r="G152" s="153" t="s">
        <v>230</v>
      </c>
      <c r="H152" s="154">
        <v>104.82</v>
      </c>
      <c r="I152" s="155"/>
      <c r="J152" s="156">
        <f>ROUND(I152*H152,2)</f>
        <v>0</v>
      </c>
      <c r="K152" s="157"/>
      <c r="L152" s="33"/>
      <c r="M152" s="158" t="s">
        <v>1</v>
      </c>
      <c r="N152" s="159" t="s">
        <v>35</v>
      </c>
      <c r="O152" s="58"/>
      <c r="P152" s="160">
        <f>O152*H152</f>
        <v>0</v>
      </c>
      <c r="Q152" s="160">
        <v>0</v>
      </c>
      <c r="R152" s="160">
        <f>Q152*H152</f>
        <v>0</v>
      </c>
      <c r="S152" s="160">
        <v>0</v>
      </c>
      <c r="T152" s="16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176</v>
      </c>
      <c r="AT152" s="162" t="s">
        <v>167</v>
      </c>
      <c r="AU152" s="162" t="s">
        <v>84</v>
      </c>
      <c r="AY152" s="17" t="s">
        <v>164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7" t="s">
        <v>84</v>
      </c>
      <c r="BK152" s="163">
        <f>ROUND(I152*H152,2)</f>
        <v>0</v>
      </c>
      <c r="BL152" s="17" t="s">
        <v>176</v>
      </c>
      <c r="BM152" s="162" t="s">
        <v>1720</v>
      </c>
    </row>
    <row r="153" spans="1:65" s="13" customFormat="1">
      <c r="B153" s="181"/>
      <c r="D153" s="182" t="s">
        <v>259</v>
      </c>
      <c r="E153" s="183" t="s">
        <v>1</v>
      </c>
      <c r="F153" s="184" t="s">
        <v>1721</v>
      </c>
      <c r="H153" s="185">
        <v>104.82</v>
      </c>
      <c r="I153" s="186"/>
      <c r="L153" s="181"/>
      <c r="M153" s="187"/>
      <c r="N153" s="188"/>
      <c r="O153" s="188"/>
      <c r="P153" s="188"/>
      <c r="Q153" s="188"/>
      <c r="R153" s="188"/>
      <c r="S153" s="188"/>
      <c r="T153" s="189"/>
      <c r="AT153" s="183" t="s">
        <v>259</v>
      </c>
      <c r="AU153" s="183" t="s">
        <v>84</v>
      </c>
      <c r="AV153" s="13" t="s">
        <v>84</v>
      </c>
      <c r="AW153" s="13" t="s">
        <v>26</v>
      </c>
      <c r="AX153" s="13" t="s">
        <v>77</v>
      </c>
      <c r="AY153" s="183" t="s">
        <v>164</v>
      </c>
    </row>
    <row r="154" spans="1:65" s="2" customFormat="1" ht="24.2" customHeight="1">
      <c r="A154" s="32"/>
      <c r="B154" s="149"/>
      <c r="C154" s="150" t="s">
        <v>269</v>
      </c>
      <c r="D154" s="150" t="s">
        <v>167</v>
      </c>
      <c r="E154" s="151" t="s">
        <v>321</v>
      </c>
      <c r="F154" s="152" t="s">
        <v>322</v>
      </c>
      <c r="G154" s="153" t="s">
        <v>230</v>
      </c>
      <c r="H154" s="154">
        <v>10.481999999999999</v>
      </c>
      <c r="I154" s="155"/>
      <c r="J154" s="156">
        <f>ROUND(I154*H154,2)</f>
        <v>0</v>
      </c>
      <c r="K154" s="157"/>
      <c r="L154" s="33"/>
      <c r="M154" s="158" t="s">
        <v>1</v>
      </c>
      <c r="N154" s="159" t="s">
        <v>35</v>
      </c>
      <c r="O154" s="58"/>
      <c r="P154" s="160">
        <f>O154*H154</f>
        <v>0</v>
      </c>
      <c r="Q154" s="160">
        <v>0</v>
      </c>
      <c r="R154" s="160">
        <f>Q154*H154</f>
        <v>0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176</v>
      </c>
      <c r="AT154" s="162" t="s">
        <v>167</v>
      </c>
      <c r="AU154" s="162" t="s">
        <v>84</v>
      </c>
      <c r="AY154" s="17" t="s">
        <v>164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7" t="s">
        <v>84</v>
      </c>
      <c r="BK154" s="163">
        <f>ROUND(I154*H154,2)</f>
        <v>0</v>
      </c>
      <c r="BL154" s="17" t="s">
        <v>176</v>
      </c>
      <c r="BM154" s="162" t="s">
        <v>1722</v>
      </c>
    </row>
    <row r="155" spans="1:65" s="2" customFormat="1" ht="24.2" customHeight="1">
      <c r="A155" s="32"/>
      <c r="B155" s="149"/>
      <c r="C155" s="150" t="s">
        <v>273</v>
      </c>
      <c r="D155" s="150" t="s">
        <v>167</v>
      </c>
      <c r="E155" s="151" t="s">
        <v>325</v>
      </c>
      <c r="F155" s="152" t="s">
        <v>326</v>
      </c>
      <c r="G155" s="153" t="s">
        <v>230</v>
      </c>
      <c r="H155" s="154">
        <v>10.481999999999999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35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176</v>
      </c>
      <c r="AT155" s="162" t="s">
        <v>167</v>
      </c>
      <c r="AU155" s="162" t="s">
        <v>84</v>
      </c>
      <c r="AY155" s="17" t="s">
        <v>164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84</v>
      </c>
      <c r="BK155" s="163">
        <f>ROUND(I155*H155,2)</f>
        <v>0</v>
      </c>
      <c r="BL155" s="17" t="s">
        <v>176</v>
      </c>
      <c r="BM155" s="162" t="s">
        <v>1723</v>
      </c>
    </row>
    <row r="156" spans="1:65" s="2" customFormat="1" ht="24.2" customHeight="1">
      <c r="A156" s="32"/>
      <c r="B156" s="149"/>
      <c r="C156" s="150" t="s">
        <v>277</v>
      </c>
      <c r="D156" s="150" t="s">
        <v>167</v>
      </c>
      <c r="E156" s="151" t="s">
        <v>1724</v>
      </c>
      <c r="F156" s="152" t="s">
        <v>1725</v>
      </c>
      <c r="G156" s="153" t="s">
        <v>230</v>
      </c>
      <c r="H156" s="154">
        <v>10.481999999999999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35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176</v>
      </c>
      <c r="AT156" s="162" t="s">
        <v>167</v>
      </c>
      <c r="AU156" s="162" t="s">
        <v>84</v>
      </c>
      <c r="AY156" s="17" t="s">
        <v>164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84</v>
      </c>
      <c r="BK156" s="163">
        <f>ROUND(I156*H156,2)</f>
        <v>0</v>
      </c>
      <c r="BL156" s="17" t="s">
        <v>176</v>
      </c>
      <c r="BM156" s="162" t="s">
        <v>1726</v>
      </c>
    </row>
    <row r="157" spans="1:65" s="12" customFormat="1" ht="22.9" customHeight="1">
      <c r="B157" s="136"/>
      <c r="D157" s="137" t="s">
        <v>68</v>
      </c>
      <c r="E157" s="147" t="s">
        <v>335</v>
      </c>
      <c r="F157" s="147" t="s">
        <v>336</v>
      </c>
      <c r="I157" s="139"/>
      <c r="J157" s="148">
        <f>BK157</f>
        <v>0</v>
      </c>
      <c r="L157" s="136"/>
      <c r="M157" s="141"/>
      <c r="N157" s="142"/>
      <c r="O157" s="142"/>
      <c r="P157" s="143">
        <f>P158</f>
        <v>0</v>
      </c>
      <c r="Q157" s="142"/>
      <c r="R157" s="143">
        <f>R158</f>
        <v>0</v>
      </c>
      <c r="S157" s="142"/>
      <c r="T157" s="144">
        <f>T158</f>
        <v>0</v>
      </c>
      <c r="AR157" s="137" t="s">
        <v>77</v>
      </c>
      <c r="AT157" s="145" t="s">
        <v>68</v>
      </c>
      <c r="AU157" s="145" t="s">
        <v>77</v>
      </c>
      <c r="AY157" s="137" t="s">
        <v>164</v>
      </c>
      <c r="BK157" s="146">
        <f>BK158</f>
        <v>0</v>
      </c>
    </row>
    <row r="158" spans="1:65" s="2" customFormat="1" ht="24.2" customHeight="1">
      <c r="A158" s="32"/>
      <c r="B158" s="149"/>
      <c r="C158" s="150" t="s">
        <v>7</v>
      </c>
      <c r="D158" s="150" t="s">
        <v>167</v>
      </c>
      <c r="E158" s="151" t="s">
        <v>536</v>
      </c>
      <c r="F158" s="152" t="s">
        <v>537</v>
      </c>
      <c r="G158" s="153" t="s">
        <v>230</v>
      </c>
      <c r="H158" s="154">
        <v>36.802999999999997</v>
      </c>
      <c r="I158" s="155"/>
      <c r="J158" s="156">
        <f>ROUND(I158*H158,2)</f>
        <v>0</v>
      </c>
      <c r="K158" s="157"/>
      <c r="L158" s="33"/>
      <c r="M158" s="158" t="s">
        <v>1</v>
      </c>
      <c r="N158" s="159" t="s">
        <v>35</v>
      </c>
      <c r="O158" s="58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176</v>
      </c>
      <c r="AT158" s="162" t="s">
        <v>167</v>
      </c>
      <c r="AU158" s="162" t="s">
        <v>84</v>
      </c>
      <c r="AY158" s="17" t="s">
        <v>164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84</v>
      </c>
      <c r="BK158" s="163">
        <f>ROUND(I158*H158,2)</f>
        <v>0</v>
      </c>
      <c r="BL158" s="17" t="s">
        <v>176</v>
      </c>
      <c r="BM158" s="162" t="s">
        <v>1727</v>
      </c>
    </row>
    <row r="159" spans="1:65" s="12" customFormat="1" ht="25.9" customHeight="1">
      <c r="B159" s="136"/>
      <c r="D159" s="137" t="s">
        <v>68</v>
      </c>
      <c r="E159" s="138" t="s">
        <v>162</v>
      </c>
      <c r="F159" s="138" t="s">
        <v>163</v>
      </c>
      <c r="I159" s="139"/>
      <c r="J159" s="140">
        <f>BK159</f>
        <v>0</v>
      </c>
      <c r="L159" s="136"/>
      <c r="M159" s="141"/>
      <c r="N159" s="142"/>
      <c r="O159" s="142"/>
      <c r="P159" s="143">
        <f>P160+P162+P182+P194+P197</f>
        <v>0</v>
      </c>
      <c r="Q159" s="142"/>
      <c r="R159" s="143">
        <f>R160+R162+R182+R194+R197</f>
        <v>11.160660139999999</v>
      </c>
      <c r="S159" s="142"/>
      <c r="T159" s="144">
        <f>T160+T162+T182+T194+T197</f>
        <v>1.012</v>
      </c>
      <c r="AR159" s="137" t="s">
        <v>84</v>
      </c>
      <c r="AT159" s="145" t="s">
        <v>68</v>
      </c>
      <c r="AU159" s="145" t="s">
        <v>69</v>
      </c>
      <c r="AY159" s="137" t="s">
        <v>164</v>
      </c>
      <c r="BK159" s="146">
        <f>BK160+BK162+BK182+BK194+BK197</f>
        <v>0</v>
      </c>
    </row>
    <row r="160" spans="1:65" s="12" customFormat="1" ht="22.9" customHeight="1">
      <c r="B160" s="136"/>
      <c r="D160" s="137" t="s">
        <v>68</v>
      </c>
      <c r="E160" s="147" t="s">
        <v>1167</v>
      </c>
      <c r="F160" s="147" t="s">
        <v>1168</v>
      </c>
      <c r="I160" s="139"/>
      <c r="J160" s="148">
        <f>BK160</f>
        <v>0</v>
      </c>
      <c r="L160" s="136"/>
      <c r="M160" s="141"/>
      <c r="N160" s="142"/>
      <c r="O160" s="142"/>
      <c r="P160" s="143">
        <f>P161</f>
        <v>0</v>
      </c>
      <c r="Q160" s="142"/>
      <c r="R160" s="143">
        <f>R161</f>
        <v>0</v>
      </c>
      <c r="S160" s="142"/>
      <c r="T160" s="144">
        <f>T161</f>
        <v>0</v>
      </c>
      <c r="AR160" s="137" t="s">
        <v>84</v>
      </c>
      <c r="AT160" s="145" t="s">
        <v>68</v>
      </c>
      <c r="AU160" s="145" t="s">
        <v>77</v>
      </c>
      <c r="AY160" s="137" t="s">
        <v>164</v>
      </c>
      <c r="BK160" s="146">
        <f>BK161</f>
        <v>0</v>
      </c>
    </row>
    <row r="161" spans="1:65" s="2" customFormat="1" ht="14.45" customHeight="1">
      <c r="A161" s="32"/>
      <c r="B161" s="149"/>
      <c r="C161" s="164" t="s">
        <v>286</v>
      </c>
      <c r="D161" s="164" t="s">
        <v>172</v>
      </c>
      <c r="E161" s="165" t="s">
        <v>1171</v>
      </c>
      <c r="F161" s="166" t="s">
        <v>1172</v>
      </c>
      <c r="G161" s="167" t="s">
        <v>230</v>
      </c>
      <c r="H161" s="168">
        <v>0.111</v>
      </c>
      <c r="I161" s="169"/>
      <c r="J161" s="170">
        <f>ROUND(I161*H161,2)</f>
        <v>0</v>
      </c>
      <c r="K161" s="171"/>
      <c r="L161" s="172"/>
      <c r="M161" s="173" t="s">
        <v>1</v>
      </c>
      <c r="N161" s="174" t="s">
        <v>35</v>
      </c>
      <c r="O161" s="58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175</v>
      </c>
      <c r="AT161" s="162" t="s">
        <v>172</v>
      </c>
      <c r="AU161" s="162" t="s">
        <v>84</v>
      </c>
      <c r="AY161" s="17" t="s">
        <v>164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7" t="s">
        <v>84</v>
      </c>
      <c r="BK161" s="163">
        <f>ROUND(I161*H161,2)</f>
        <v>0</v>
      </c>
      <c r="BL161" s="17" t="s">
        <v>171</v>
      </c>
      <c r="BM161" s="162" t="s">
        <v>1728</v>
      </c>
    </row>
    <row r="162" spans="1:65" s="12" customFormat="1" ht="22.9" customHeight="1">
      <c r="B162" s="136"/>
      <c r="D162" s="137" t="s">
        <v>68</v>
      </c>
      <c r="E162" s="147" t="s">
        <v>341</v>
      </c>
      <c r="F162" s="147" t="s">
        <v>342</v>
      </c>
      <c r="I162" s="139"/>
      <c r="J162" s="148">
        <f>BK162</f>
        <v>0</v>
      </c>
      <c r="L162" s="136"/>
      <c r="M162" s="141"/>
      <c r="N162" s="142"/>
      <c r="O162" s="142"/>
      <c r="P162" s="143">
        <f>SUM(P163:P181)</f>
        <v>0</v>
      </c>
      <c r="Q162" s="142"/>
      <c r="R162" s="143">
        <f>SUM(R163:R181)</f>
        <v>0.58836014000000003</v>
      </c>
      <c r="S162" s="142"/>
      <c r="T162" s="144">
        <f>SUM(T163:T181)</f>
        <v>0</v>
      </c>
      <c r="AR162" s="137" t="s">
        <v>84</v>
      </c>
      <c r="AT162" s="145" t="s">
        <v>68</v>
      </c>
      <c r="AU162" s="145" t="s">
        <v>77</v>
      </c>
      <c r="AY162" s="137" t="s">
        <v>164</v>
      </c>
      <c r="BK162" s="146">
        <f>SUM(BK163:BK181)</f>
        <v>0</v>
      </c>
    </row>
    <row r="163" spans="1:65" s="2" customFormat="1" ht="24.2" customHeight="1">
      <c r="A163" s="32"/>
      <c r="B163" s="149"/>
      <c r="C163" s="150" t="s">
        <v>290</v>
      </c>
      <c r="D163" s="150" t="s">
        <v>167</v>
      </c>
      <c r="E163" s="151" t="s">
        <v>1729</v>
      </c>
      <c r="F163" s="152" t="s">
        <v>1730</v>
      </c>
      <c r="G163" s="153" t="s">
        <v>293</v>
      </c>
      <c r="H163" s="154">
        <v>2</v>
      </c>
      <c r="I163" s="155"/>
      <c r="J163" s="156">
        <f>ROUND(I163*H163,2)</f>
        <v>0</v>
      </c>
      <c r="K163" s="157"/>
      <c r="L163" s="33"/>
      <c r="M163" s="158" t="s">
        <v>1</v>
      </c>
      <c r="N163" s="159" t="s">
        <v>35</v>
      </c>
      <c r="O163" s="58"/>
      <c r="P163" s="160">
        <f>O163*H163</f>
        <v>0</v>
      </c>
      <c r="Q163" s="160">
        <v>6.0000000000000002E-5</v>
      </c>
      <c r="R163" s="160">
        <f>Q163*H163</f>
        <v>1.2E-4</v>
      </c>
      <c r="S163" s="160">
        <v>0</v>
      </c>
      <c r="T163" s="161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171</v>
      </c>
      <c r="AT163" s="162" t="s">
        <v>167</v>
      </c>
      <c r="AU163" s="162" t="s">
        <v>84</v>
      </c>
      <c r="AY163" s="17" t="s">
        <v>164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7" t="s">
        <v>84</v>
      </c>
      <c r="BK163" s="163">
        <f>ROUND(I163*H163,2)</f>
        <v>0</v>
      </c>
      <c r="BL163" s="17" t="s">
        <v>171</v>
      </c>
      <c r="BM163" s="162" t="s">
        <v>1731</v>
      </c>
    </row>
    <row r="164" spans="1:65" s="2" customFormat="1" ht="24.2" customHeight="1">
      <c r="A164" s="32"/>
      <c r="B164" s="149"/>
      <c r="C164" s="164" t="s">
        <v>295</v>
      </c>
      <c r="D164" s="164" t="s">
        <v>172</v>
      </c>
      <c r="E164" s="165" t="s">
        <v>1732</v>
      </c>
      <c r="F164" s="166" t="s">
        <v>1733</v>
      </c>
      <c r="G164" s="167" t="s">
        <v>293</v>
      </c>
      <c r="H164" s="168">
        <v>2</v>
      </c>
      <c r="I164" s="169"/>
      <c r="J164" s="170">
        <f>ROUND(I164*H164,2)</f>
        <v>0</v>
      </c>
      <c r="K164" s="171"/>
      <c r="L164" s="172"/>
      <c r="M164" s="173" t="s">
        <v>1</v>
      </c>
      <c r="N164" s="174" t="s">
        <v>35</v>
      </c>
      <c r="O164" s="58"/>
      <c r="P164" s="160">
        <f>O164*H164</f>
        <v>0</v>
      </c>
      <c r="Q164" s="160">
        <v>8.4999999999999995E-4</v>
      </c>
      <c r="R164" s="160">
        <f>Q164*H164</f>
        <v>1.6999999999999999E-3</v>
      </c>
      <c r="S164" s="160">
        <v>0</v>
      </c>
      <c r="T164" s="161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175</v>
      </c>
      <c r="AT164" s="162" t="s">
        <v>172</v>
      </c>
      <c r="AU164" s="162" t="s">
        <v>84</v>
      </c>
      <c r="AY164" s="17" t="s">
        <v>164</v>
      </c>
      <c r="BE164" s="163">
        <f>IF(N164="základná",J164,0)</f>
        <v>0</v>
      </c>
      <c r="BF164" s="163">
        <f>IF(N164="znížená",J164,0)</f>
        <v>0</v>
      </c>
      <c r="BG164" s="163">
        <f>IF(N164="zákl. prenesená",J164,0)</f>
        <v>0</v>
      </c>
      <c r="BH164" s="163">
        <f>IF(N164="zníž. prenesená",J164,0)</f>
        <v>0</v>
      </c>
      <c r="BI164" s="163">
        <f>IF(N164="nulová",J164,0)</f>
        <v>0</v>
      </c>
      <c r="BJ164" s="17" t="s">
        <v>84</v>
      </c>
      <c r="BK164" s="163">
        <f>ROUND(I164*H164,2)</f>
        <v>0</v>
      </c>
      <c r="BL164" s="17" t="s">
        <v>171</v>
      </c>
      <c r="BM164" s="162" t="s">
        <v>1734</v>
      </c>
    </row>
    <row r="165" spans="1:65" s="2" customFormat="1" ht="24.2" customHeight="1">
      <c r="A165" s="32"/>
      <c r="B165" s="149"/>
      <c r="C165" s="164" t="s">
        <v>299</v>
      </c>
      <c r="D165" s="164" t="s">
        <v>172</v>
      </c>
      <c r="E165" s="165" t="s">
        <v>542</v>
      </c>
      <c r="F165" s="166" t="s">
        <v>1735</v>
      </c>
      <c r="G165" s="167" t="s">
        <v>293</v>
      </c>
      <c r="H165" s="168">
        <v>10</v>
      </c>
      <c r="I165" s="169"/>
      <c r="J165" s="170">
        <f>ROUND(I165*H165,2)</f>
        <v>0</v>
      </c>
      <c r="K165" s="171"/>
      <c r="L165" s="172"/>
      <c r="M165" s="173" t="s">
        <v>1</v>
      </c>
      <c r="N165" s="174" t="s">
        <v>35</v>
      </c>
      <c r="O165" s="58"/>
      <c r="P165" s="160">
        <f>O165*H165</f>
        <v>0</v>
      </c>
      <c r="Q165" s="160">
        <v>4.0000000000000002E-4</v>
      </c>
      <c r="R165" s="160">
        <f>Q165*H165</f>
        <v>4.0000000000000001E-3</v>
      </c>
      <c r="S165" s="160">
        <v>0</v>
      </c>
      <c r="T165" s="161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175</v>
      </c>
      <c r="AT165" s="162" t="s">
        <v>172</v>
      </c>
      <c r="AU165" s="162" t="s">
        <v>84</v>
      </c>
      <c r="AY165" s="17" t="s">
        <v>164</v>
      </c>
      <c r="BE165" s="163">
        <f>IF(N165="základná",J165,0)</f>
        <v>0</v>
      </c>
      <c r="BF165" s="163">
        <f>IF(N165="znížená",J165,0)</f>
        <v>0</v>
      </c>
      <c r="BG165" s="163">
        <f>IF(N165="zákl. prenesená",J165,0)</f>
        <v>0</v>
      </c>
      <c r="BH165" s="163">
        <f>IF(N165="zníž. prenesená",J165,0)</f>
        <v>0</v>
      </c>
      <c r="BI165" s="163">
        <f>IF(N165="nulová",J165,0)</f>
        <v>0</v>
      </c>
      <c r="BJ165" s="17" t="s">
        <v>84</v>
      </c>
      <c r="BK165" s="163">
        <f>ROUND(I165*H165,2)</f>
        <v>0</v>
      </c>
      <c r="BL165" s="17" t="s">
        <v>171</v>
      </c>
      <c r="BM165" s="162" t="s">
        <v>1736</v>
      </c>
    </row>
    <row r="166" spans="1:65" s="2" customFormat="1" ht="24.2" customHeight="1">
      <c r="A166" s="32"/>
      <c r="B166" s="149"/>
      <c r="C166" s="150" t="s">
        <v>303</v>
      </c>
      <c r="D166" s="150" t="s">
        <v>167</v>
      </c>
      <c r="E166" s="151" t="s">
        <v>1737</v>
      </c>
      <c r="F166" s="152" t="s">
        <v>1738</v>
      </c>
      <c r="G166" s="153" t="s">
        <v>293</v>
      </c>
      <c r="H166" s="154">
        <v>2</v>
      </c>
      <c r="I166" s="155"/>
      <c r="J166" s="156">
        <f>ROUND(I166*H166,2)</f>
        <v>0</v>
      </c>
      <c r="K166" s="157"/>
      <c r="L166" s="33"/>
      <c r="M166" s="158" t="s">
        <v>1</v>
      </c>
      <c r="N166" s="159" t="s">
        <v>35</v>
      </c>
      <c r="O166" s="58"/>
      <c r="P166" s="160">
        <f>O166*H166</f>
        <v>0</v>
      </c>
      <c r="Q166" s="160">
        <v>1.3999999999999999E-4</v>
      </c>
      <c r="R166" s="160">
        <f>Q166*H166</f>
        <v>2.7999999999999998E-4</v>
      </c>
      <c r="S166" s="160">
        <v>0</v>
      </c>
      <c r="T166" s="161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171</v>
      </c>
      <c r="AT166" s="162" t="s">
        <v>167</v>
      </c>
      <c r="AU166" s="162" t="s">
        <v>84</v>
      </c>
      <c r="AY166" s="17" t="s">
        <v>164</v>
      </c>
      <c r="BE166" s="163">
        <f>IF(N166="základná",J166,0)</f>
        <v>0</v>
      </c>
      <c r="BF166" s="163">
        <f>IF(N166="znížená",J166,0)</f>
        <v>0</v>
      </c>
      <c r="BG166" s="163">
        <f>IF(N166="zákl. prenesená",J166,0)</f>
        <v>0</v>
      </c>
      <c r="BH166" s="163">
        <f>IF(N166="zníž. prenesená",J166,0)</f>
        <v>0</v>
      </c>
      <c r="BI166" s="163">
        <f>IF(N166="nulová",J166,0)</f>
        <v>0</v>
      </c>
      <c r="BJ166" s="17" t="s">
        <v>84</v>
      </c>
      <c r="BK166" s="163">
        <f>ROUND(I166*H166,2)</f>
        <v>0</v>
      </c>
      <c r="BL166" s="17" t="s">
        <v>171</v>
      </c>
      <c r="BM166" s="162" t="s">
        <v>1739</v>
      </c>
    </row>
    <row r="167" spans="1:65" s="2" customFormat="1" ht="37.9" customHeight="1">
      <c r="A167" s="32"/>
      <c r="B167" s="149"/>
      <c r="C167" s="164" t="s">
        <v>308</v>
      </c>
      <c r="D167" s="164" t="s">
        <v>172</v>
      </c>
      <c r="E167" s="165" t="s">
        <v>1740</v>
      </c>
      <c r="F167" s="166" t="s">
        <v>1741</v>
      </c>
      <c r="G167" s="167" t="s">
        <v>170</v>
      </c>
      <c r="H167" s="168">
        <v>0.56999999999999995</v>
      </c>
      <c r="I167" s="169"/>
      <c r="J167" s="170">
        <f>ROUND(I167*H167,2)</f>
        <v>0</v>
      </c>
      <c r="K167" s="171"/>
      <c r="L167" s="172"/>
      <c r="M167" s="173" t="s">
        <v>1</v>
      </c>
      <c r="N167" s="174" t="s">
        <v>35</v>
      </c>
      <c r="O167" s="58"/>
      <c r="P167" s="160">
        <f>O167*H167</f>
        <v>0</v>
      </c>
      <c r="Q167" s="160">
        <v>2.5400000000000002E-3</v>
      </c>
      <c r="R167" s="160">
        <f>Q167*H167</f>
        <v>1.4478E-3</v>
      </c>
      <c r="S167" s="160">
        <v>0</v>
      </c>
      <c r="T167" s="161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175</v>
      </c>
      <c r="AT167" s="162" t="s">
        <v>172</v>
      </c>
      <c r="AU167" s="162" t="s">
        <v>84</v>
      </c>
      <c r="AY167" s="17" t="s">
        <v>164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7" t="s">
        <v>84</v>
      </c>
      <c r="BK167" s="163">
        <f>ROUND(I167*H167,2)</f>
        <v>0</v>
      </c>
      <c r="BL167" s="17" t="s">
        <v>171</v>
      </c>
      <c r="BM167" s="162" t="s">
        <v>1742</v>
      </c>
    </row>
    <row r="168" spans="1:65" s="13" customFormat="1">
      <c r="B168" s="181"/>
      <c r="D168" s="182" t="s">
        <v>259</v>
      </c>
      <c r="F168" s="184" t="s">
        <v>1743</v>
      </c>
      <c r="H168" s="185">
        <v>0.56999999999999995</v>
      </c>
      <c r="I168" s="186"/>
      <c r="L168" s="181"/>
      <c r="M168" s="187"/>
      <c r="N168" s="188"/>
      <c r="O168" s="188"/>
      <c r="P168" s="188"/>
      <c r="Q168" s="188"/>
      <c r="R168" s="188"/>
      <c r="S168" s="188"/>
      <c r="T168" s="189"/>
      <c r="AT168" s="183" t="s">
        <v>259</v>
      </c>
      <c r="AU168" s="183" t="s">
        <v>84</v>
      </c>
      <c r="AV168" s="13" t="s">
        <v>84</v>
      </c>
      <c r="AW168" s="13" t="s">
        <v>3</v>
      </c>
      <c r="AX168" s="13" t="s">
        <v>77</v>
      </c>
      <c r="AY168" s="183" t="s">
        <v>164</v>
      </c>
    </row>
    <row r="169" spans="1:65" s="2" customFormat="1" ht="24.2" customHeight="1">
      <c r="A169" s="32"/>
      <c r="B169" s="149"/>
      <c r="C169" s="150" t="s">
        <v>312</v>
      </c>
      <c r="D169" s="150" t="s">
        <v>167</v>
      </c>
      <c r="E169" s="151" t="s">
        <v>1744</v>
      </c>
      <c r="F169" s="152" t="s">
        <v>1745</v>
      </c>
      <c r="G169" s="153" t="s">
        <v>280</v>
      </c>
      <c r="H169" s="154">
        <v>18.75</v>
      </c>
      <c r="I169" s="155"/>
      <c r="J169" s="156">
        <f>ROUND(I169*H169,2)</f>
        <v>0</v>
      </c>
      <c r="K169" s="157"/>
      <c r="L169" s="33"/>
      <c r="M169" s="158" t="s">
        <v>1</v>
      </c>
      <c r="N169" s="159" t="s">
        <v>35</v>
      </c>
      <c r="O169" s="58"/>
      <c r="P169" s="160">
        <f>O169*H169</f>
        <v>0</v>
      </c>
      <c r="Q169" s="160">
        <v>3.0000000000000001E-5</v>
      </c>
      <c r="R169" s="160">
        <f>Q169*H169</f>
        <v>5.6250000000000007E-4</v>
      </c>
      <c r="S169" s="160">
        <v>0</v>
      </c>
      <c r="T169" s="161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171</v>
      </c>
      <c r="AT169" s="162" t="s">
        <v>167</v>
      </c>
      <c r="AU169" s="162" t="s">
        <v>84</v>
      </c>
      <c r="AY169" s="17" t="s">
        <v>164</v>
      </c>
      <c r="BE169" s="163">
        <f>IF(N169="základná",J169,0)</f>
        <v>0</v>
      </c>
      <c r="BF169" s="163">
        <f>IF(N169="znížená",J169,0)</f>
        <v>0</v>
      </c>
      <c r="BG169" s="163">
        <f>IF(N169="zákl. prenesená",J169,0)</f>
        <v>0</v>
      </c>
      <c r="BH169" s="163">
        <f>IF(N169="zníž. prenesená",J169,0)</f>
        <v>0</v>
      </c>
      <c r="BI169" s="163">
        <f>IF(N169="nulová",J169,0)</f>
        <v>0</v>
      </c>
      <c r="BJ169" s="17" t="s">
        <v>84</v>
      </c>
      <c r="BK169" s="163">
        <f>ROUND(I169*H169,2)</f>
        <v>0</v>
      </c>
      <c r="BL169" s="17" t="s">
        <v>171</v>
      </c>
      <c r="BM169" s="162" t="s">
        <v>1746</v>
      </c>
    </row>
    <row r="170" spans="1:65" s="15" customFormat="1">
      <c r="B170" s="198"/>
      <c r="D170" s="182" t="s">
        <v>259</v>
      </c>
      <c r="E170" s="199" t="s">
        <v>1</v>
      </c>
      <c r="F170" s="200" t="s">
        <v>1747</v>
      </c>
      <c r="H170" s="199" t="s">
        <v>1</v>
      </c>
      <c r="I170" s="201"/>
      <c r="L170" s="198"/>
      <c r="M170" s="202"/>
      <c r="N170" s="203"/>
      <c r="O170" s="203"/>
      <c r="P170" s="203"/>
      <c r="Q170" s="203"/>
      <c r="R170" s="203"/>
      <c r="S170" s="203"/>
      <c r="T170" s="204"/>
      <c r="AT170" s="199" t="s">
        <v>259</v>
      </c>
      <c r="AU170" s="199" t="s">
        <v>84</v>
      </c>
      <c r="AV170" s="15" t="s">
        <v>77</v>
      </c>
      <c r="AW170" s="15" t="s">
        <v>26</v>
      </c>
      <c r="AX170" s="15" t="s">
        <v>69</v>
      </c>
      <c r="AY170" s="199" t="s">
        <v>164</v>
      </c>
    </row>
    <row r="171" spans="1:65" s="13" customFormat="1">
      <c r="B171" s="181"/>
      <c r="D171" s="182" t="s">
        <v>259</v>
      </c>
      <c r="E171" s="183" t="s">
        <v>1</v>
      </c>
      <c r="F171" s="184" t="s">
        <v>1748</v>
      </c>
      <c r="H171" s="185">
        <v>18.75</v>
      </c>
      <c r="I171" s="186"/>
      <c r="L171" s="181"/>
      <c r="M171" s="187"/>
      <c r="N171" s="188"/>
      <c r="O171" s="188"/>
      <c r="P171" s="188"/>
      <c r="Q171" s="188"/>
      <c r="R171" s="188"/>
      <c r="S171" s="188"/>
      <c r="T171" s="189"/>
      <c r="AT171" s="183" t="s">
        <v>259</v>
      </c>
      <c r="AU171" s="183" t="s">
        <v>84</v>
      </c>
      <c r="AV171" s="13" t="s">
        <v>84</v>
      </c>
      <c r="AW171" s="13" t="s">
        <v>26</v>
      </c>
      <c r="AX171" s="13" t="s">
        <v>77</v>
      </c>
      <c r="AY171" s="183" t="s">
        <v>164</v>
      </c>
    </row>
    <row r="172" spans="1:65" s="2" customFormat="1" ht="14.45" customHeight="1">
      <c r="A172" s="32"/>
      <c r="B172" s="149"/>
      <c r="C172" s="164" t="s">
        <v>316</v>
      </c>
      <c r="D172" s="164" t="s">
        <v>172</v>
      </c>
      <c r="E172" s="165" t="s">
        <v>1749</v>
      </c>
      <c r="F172" s="166" t="s">
        <v>1750</v>
      </c>
      <c r="G172" s="167" t="s">
        <v>293</v>
      </c>
      <c r="H172" s="168">
        <v>150</v>
      </c>
      <c r="I172" s="169"/>
      <c r="J172" s="170">
        <f>ROUND(I172*H172,2)</f>
        <v>0</v>
      </c>
      <c r="K172" s="171"/>
      <c r="L172" s="172"/>
      <c r="M172" s="173" t="s">
        <v>1</v>
      </c>
      <c r="N172" s="174" t="s">
        <v>35</v>
      </c>
      <c r="O172" s="58"/>
      <c r="P172" s="160">
        <f>O172*H172</f>
        <v>0</v>
      </c>
      <c r="Q172" s="160">
        <v>2.0000000000000002E-5</v>
      </c>
      <c r="R172" s="160">
        <f>Q172*H172</f>
        <v>3.0000000000000001E-3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175</v>
      </c>
      <c r="AT172" s="162" t="s">
        <v>172</v>
      </c>
      <c r="AU172" s="162" t="s">
        <v>84</v>
      </c>
      <c r="AY172" s="17" t="s">
        <v>164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84</v>
      </c>
      <c r="BK172" s="163">
        <f>ROUND(I172*H172,2)</f>
        <v>0</v>
      </c>
      <c r="BL172" s="17" t="s">
        <v>171</v>
      </c>
      <c r="BM172" s="162" t="s">
        <v>1751</v>
      </c>
    </row>
    <row r="173" spans="1:65" s="2" customFormat="1" ht="14.45" customHeight="1">
      <c r="A173" s="32"/>
      <c r="B173" s="149"/>
      <c r="C173" s="164" t="s">
        <v>320</v>
      </c>
      <c r="D173" s="164" t="s">
        <v>172</v>
      </c>
      <c r="E173" s="165" t="s">
        <v>1752</v>
      </c>
      <c r="F173" s="166" t="s">
        <v>1753</v>
      </c>
      <c r="G173" s="167" t="s">
        <v>293</v>
      </c>
      <c r="H173" s="168">
        <v>150</v>
      </c>
      <c r="I173" s="169"/>
      <c r="J173" s="170">
        <f>ROUND(I173*H173,2)</f>
        <v>0</v>
      </c>
      <c r="K173" s="171"/>
      <c r="L173" s="172"/>
      <c r="M173" s="173" t="s">
        <v>1</v>
      </c>
      <c r="N173" s="174" t="s">
        <v>35</v>
      </c>
      <c r="O173" s="58"/>
      <c r="P173" s="160">
        <f>O173*H173</f>
        <v>0</v>
      </c>
      <c r="Q173" s="160">
        <v>9.0000000000000006E-5</v>
      </c>
      <c r="R173" s="160">
        <f>Q173*H173</f>
        <v>1.3500000000000002E-2</v>
      </c>
      <c r="S173" s="160">
        <v>0</v>
      </c>
      <c r="T173" s="161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175</v>
      </c>
      <c r="AT173" s="162" t="s">
        <v>172</v>
      </c>
      <c r="AU173" s="162" t="s">
        <v>84</v>
      </c>
      <c r="AY173" s="17" t="s">
        <v>164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84</v>
      </c>
      <c r="BK173" s="163">
        <f>ROUND(I173*H173,2)</f>
        <v>0</v>
      </c>
      <c r="BL173" s="17" t="s">
        <v>171</v>
      </c>
      <c r="BM173" s="162" t="s">
        <v>1754</v>
      </c>
    </row>
    <row r="174" spans="1:65" s="2" customFormat="1" ht="24.2" customHeight="1">
      <c r="A174" s="32"/>
      <c r="B174" s="149"/>
      <c r="C174" s="164" t="s">
        <v>324</v>
      </c>
      <c r="D174" s="164" t="s">
        <v>172</v>
      </c>
      <c r="E174" s="165" t="s">
        <v>1755</v>
      </c>
      <c r="F174" s="166" t="s">
        <v>1756</v>
      </c>
      <c r="G174" s="167" t="s">
        <v>170</v>
      </c>
      <c r="H174" s="168">
        <v>4.6879999999999997</v>
      </c>
      <c r="I174" s="169"/>
      <c r="J174" s="170">
        <f>ROUND(I174*H174,2)</f>
        <v>0</v>
      </c>
      <c r="K174" s="171"/>
      <c r="L174" s="172"/>
      <c r="M174" s="173" t="s">
        <v>1</v>
      </c>
      <c r="N174" s="174" t="s">
        <v>35</v>
      </c>
      <c r="O174" s="58"/>
      <c r="P174" s="160">
        <f>O174*H174</f>
        <v>0</v>
      </c>
      <c r="Q174" s="160">
        <v>9.6799999999999994E-3</v>
      </c>
      <c r="R174" s="160">
        <f>Q174*H174</f>
        <v>4.5379839999999998E-2</v>
      </c>
      <c r="S174" s="160">
        <v>0</v>
      </c>
      <c r="T174" s="161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175</v>
      </c>
      <c r="AT174" s="162" t="s">
        <v>172</v>
      </c>
      <c r="AU174" s="162" t="s">
        <v>84</v>
      </c>
      <c r="AY174" s="17" t="s">
        <v>164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7" t="s">
        <v>84</v>
      </c>
      <c r="BK174" s="163">
        <f>ROUND(I174*H174,2)</f>
        <v>0</v>
      </c>
      <c r="BL174" s="17" t="s">
        <v>171</v>
      </c>
      <c r="BM174" s="162" t="s">
        <v>1757</v>
      </c>
    </row>
    <row r="175" spans="1:65" s="2" customFormat="1" ht="24.2" customHeight="1">
      <c r="A175" s="32"/>
      <c r="B175" s="149"/>
      <c r="C175" s="150" t="s">
        <v>328</v>
      </c>
      <c r="D175" s="150" t="s">
        <v>167</v>
      </c>
      <c r="E175" s="151" t="s">
        <v>1758</v>
      </c>
      <c r="F175" s="152" t="s">
        <v>1759</v>
      </c>
      <c r="G175" s="153" t="s">
        <v>280</v>
      </c>
      <c r="H175" s="154">
        <v>75</v>
      </c>
      <c r="I175" s="155"/>
      <c r="J175" s="156">
        <f>ROUND(I175*H175,2)</f>
        <v>0</v>
      </c>
      <c r="K175" s="157"/>
      <c r="L175" s="33"/>
      <c r="M175" s="158" t="s">
        <v>1</v>
      </c>
      <c r="N175" s="159" t="s">
        <v>35</v>
      </c>
      <c r="O175" s="58"/>
      <c r="P175" s="160">
        <f>O175*H175</f>
        <v>0</v>
      </c>
      <c r="Q175" s="160">
        <v>3.0000000000000001E-5</v>
      </c>
      <c r="R175" s="160">
        <f>Q175*H175</f>
        <v>2.2500000000000003E-3</v>
      </c>
      <c r="S175" s="160">
        <v>0</v>
      </c>
      <c r="T175" s="161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171</v>
      </c>
      <c r="AT175" s="162" t="s">
        <v>167</v>
      </c>
      <c r="AU175" s="162" t="s">
        <v>84</v>
      </c>
      <c r="AY175" s="17" t="s">
        <v>164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7" t="s">
        <v>84</v>
      </c>
      <c r="BK175" s="163">
        <f>ROUND(I175*H175,2)</f>
        <v>0</v>
      </c>
      <c r="BL175" s="17" t="s">
        <v>171</v>
      </c>
      <c r="BM175" s="162" t="s">
        <v>1760</v>
      </c>
    </row>
    <row r="176" spans="1:65" s="15" customFormat="1">
      <c r="B176" s="198"/>
      <c r="D176" s="182" t="s">
        <v>259</v>
      </c>
      <c r="E176" s="199" t="s">
        <v>1</v>
      </c>
      <c r="F176" s="200" t="s">
        <v>1761</v>
      </c>
      <c r="H176" s="199" t="s">
        <v>1</v>
      </c>
      <c r="I176" s="201"/>
      <c r="L176" s="198"/>
      <c r="M176" s="202"/>
      <c r="N176" s="203"/>
      <c r="O176" s="203"/>
      <c r="P176" s="203"/>
      <c r="Q176" s="203"/>
      <c r="R176" s="203"/>
      <c r="S176" s="203"/>
      <c r="T176" s="204"/>
      <c r="AT176" s="199" t="s">
        <v>259</v>
      </c>
      <c r="AU176" s="199" t="s">
        <v>84</v>
      </c>
      <c r="AV176" s="15" t="s">
        <v>77</v>
      </c>
      <c r="AW176" s="15" t="s">
        <v>26</v>
      </c>
      <c r="AX176" s="15" t="s">
        <v>69</v>
      </c>
      <c r="AY176" s="199" t="s">
        <v>164</v>
      </c>
    </row>
    <row r="177" spans="1:65" s="13" customFormat="1">
      <c r="B177" s="181"/>
      <c r="D177" s="182" t="s">
        <v>259</v>
      </c>
      <c r="E177" s="183" t="s">
        <v>1</v>
      </c>
      <c r="F177" s="184" t="s">
        <v>1762</v>
      </c>
      <c r="H177" s="185">
        <v>75</v>
      </c>
      <c r="I177" s="186"/>
      <c r="L177" s="181"/>
      <c r="M177" s="187"/>
      <c r="N177" s="188"/>
      <c r="O177" s="188"/>
      <c r="P177" s="188"/>
      <c r="Q177" s="188"/>
      <c r="R177" s="188"/>
      <c r="S177" s="188"/>
      <c r="T177" s="189"/>
      <c r="AT177" s="183" t="s">
        <v>259</v>
      </c>
      <c r="AU177" s="183" t="s">
        <v>84</v>
      </c>
      <c r="AV177" s="13" t="s">
        <v>84</v>
      </c>
      <c r="AW177" s="13" t="s">
        <v>26</v>
      </c>
      <c r="AX177" s="13" t="s">
        <v>77</v>
      </c>
      <c r="AY177" s="183" t="s">
        <v>164</v>
      </c>
    </row>
    <row r="178" spans="1:65" s="2" customFormat="1" ht="14.45" customHeight="1">
      <c r="A178" s="32"/>
      <c r="B178" s="149"/>
      <c r="C178" s="164" t="s">
        <v>175</v>
      </c>
      <c r="D178" s="164" t="s">
        <v>172</v>
      </c>
      <c r="E178" s="165" t="s">
        <v>1749</v>
      </c>
      <c r="F178" s="166" t="s">
        <v>1750</v>
      </c>
      <c r="G178" s="167" t="s">
        <v>293</v>
      </c>
      <c r="H178" s="168">
        <v>600</v>
      </c>
      <c r="I178" s="169"/>
      <c r="J178" s="170">
        <f>ROUND(I178*H178,2)</f>
        <v>0</v>
      </c>
      <c r="K178" s="171"/>
      <c r="L178" s="172"/>
      <c r="M178" s="173" t="s">
        <v>1</v>
      </c>
      <c r="N178" s="174" t="s">
        <v>35</v>
      </c>
      <c r="O178" s="58"/>
      <c r="P178" s="160">
        <f>O178*H178</f>
        <v>0</v>
      </c>
      <c r="Q178" s="160">
        <v>2.0000000000000002E-5</v>
      </c>
      <c r="R178" s="160">
        <f>Q178*H178</f>
        <v>1.2E-2</v>
      </c>
      <c r="S178" s="160">
        <v>0</v>
      </c>
      <c r="T178" s="161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175</v>
      </c>
      <c r="AT178" s="162" t="s">
        <v>172</v>
      </c>
      <c r="AU178" s="162" t="s">
        <v>84</v>
      </c>
      <c r="AY178" s="17" t="s">
        <v>164</v>
      </c>
      <c r="BE178" s="163">
        <f>IF(N178="základná",J178,0)</f>
        <v>0</v>
      </c>
      <c r="BF178" s="163">
        <f>IF(N178="znížená",J178,0)</f>
        <v>0</v>
      </c>
      <c r="BG178" s="163">
        <f>IF(N178="zákl. prenesená",J178,0)</f>
        <v>0</v>
      </c>
      <c r="BH178" s="163">
        <f>IF(N178="zníž. prenesená",J178,0)</f>
        <v>0</v>
      </c>
      <c r="BI178" s="163">
        <f>IF(N178="nulová",J178,0)</f>
        <v>0</v>
      </c>
      <c r="BJ178" s="17" t="s">
        <v>84</v>
      </c>
      <c r="BK178" s="163">
        <f>ROUND(I178*H178,2)</f>
        <v>0</v>
      </c>
      <c r="BL178" s="17" t="s">
        <v>171</v>
      </c>
      <c r="BM178" s="162" t="s">
        <v>1763</v>
      </c>
    </row>
    <row r="179" spans="1:65" s="2" customFormat="1" ht="14.45" customHeight="1">
      <c r="A179" s="32"/>
      <c r="B179" s="149"/>
      <c r="C179" s="164" t="s">
        <v>337</v>
      </c>
      <c r="D179" s="164" t="s">
        <v>172</v>
      </c>
      <c r="E179" s="165" t="s">
        <v>1752</v>
      </c>
      <c r="F179" s="166" t="s">
        <v>1753</v>
      </c>
      <c r="G179" s="167" t="s">
        <v>293</v>
      </c>
      <c r="H179" s="168">
        <v>600</v>
      </c>
      <c r="I179" s="169"/>
      <c r="J179" s="170">
        <f>ROUND(I179*H179,2)</f>
        <v>0</v>
      </c>
      <c r="K179" s="171"/>
      <c r="L179" s="172"/>
      <c r="M179" s="173" t="s">
        <v>1</v>
      </c>
      <c r="N179" s="174" t="s">
        <v>35</v>
      </c>
      <c r="O179" s="58"/>
      <c r="P179" s="160">
        <f>O179*H179</f>
        <v>0</v>
      </c>
      <c r="Q179" s="160">
        <v>9.0000000000000006E-5</v>
      </c>
      <c r="R179" s="160">
        <f>Q179*H179</f>
        <v>5.4000000000000006E-2</v>
      </c>
      <c r="S179" s="160">
        <v>0</v>
      </c>
      <c r="T179" s="161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175</v>
      </c>
      <c r="AT179" s="162" t="s">
        <v>172</v>
      </c>
      <c r="AU179" s="162" t="s">
        <v>84</v>
      </c>
      <c r="AY179" s="17" t="s">
        <v>164</v>
      </c>
      <c r="BE179" s="163">
        <f>IF(N179="základná",J179,0)</f>
        <v>0</v>
      </c>
      <c r="BF179" s="163">
        <f>IF(N179="znížená",J179,0)</f>
        <v>0</v>
      </c>
      <c r="BG179" s="163">
        <f>IF(N179="zákl. prenesená",J179,0)</f>
        <v>0</v>
      </c>
      <c r="BH179" s="163">
        <f>IF(N179="zníž. prenesená",J179,0)</f>
        <v>0</v>
      </c>
      <c r="BI179" s="163">
        <f>IF(N179="nulová",J179,0)</f>
        <v>0</v>
      </c>
      <c r="BJ179" s="17" t="s">
        <v>84</v>
      </c>
      <c r="BK179" s="163">
        <f>ROUND(I179*H179,2)</f>
        <v>0</v>
      </c>
      <c r="BL179" s="17" t="s">
        <v>171</v>
      </c>
      <c r="BM179" s="162" t="s">
        <v>1764</v>
      </c>
    </row>
    <row r="180" spans="1:65" s="2" customFormat="1" ht="24.2" customHeight="1">
      <c r="A180" s="32"/>
      <c r="B180" s="149"/>
      <c r="C180" s="164" t="s">
        <v>343</v>
      </c>
      <c r="D180" s="164" t="s">
        <v>172</v>
      </c>
      <c r="E180" s="165" t="s">
        <v>1755</v>
      </c>
      <c r="F180" s="166" t="s">
        <v>1756</v>
      </c>
      <c r="G180" s="167" t="s">
        <v>170</v>
      </c>
      <c r="H180" s="168">
        <v>46.5</v>
      </c>
      <c r="I180" s="169"/>
      <c r="J180" s="170">
        <f>ROUND(I180*H180,2)</f>
        <v>0</v>
      </c>
      <c r="K180" s="171"/>
      <c r="L180" s="172"/>
      <c r="M180" s="173" t="s">
        <v>1</v>
      </c>
      <c r="N180" s="174" t="s">
        <v>35</v>
      </c>
      <c r="O180" s="58"/>
      <c r="P180" s="160">
        <f>O180*H180</f>
        <v>0</v>
      </c>
      <c r="Q180" s="160">
        <v>9.6799999999999994E-3</v>
      </c>
      <c r="R180" s="160">
        <f>Q180*H180</f>
        <v>0.45011999999999996</v>
      </c>
      <c r="S180" s="160">
        <v>0</v>
      </c>
      <c r="T180" s="161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175</v>
      </c>
      <c r="AT180" s="162" t="s">
        <v>172</v>
      </c>
      <c r="AU180" s="162" t="s">
        <v>84</v>
      </c>
      <c r="AY180" s="17" t="s">
        <v>164</v>
      </c>
      <c r="BE180" s="163">
        <f>IF(N180="základná",J180,0)</f>
        <v>0</v>
      </c>
      <c r="BF180" s="163">
        <f>IF(N180="znížená",J180,0)</f>
        <v>0</v>
      </c>
      <c r="BG180" s="163">
        <f>IF(N180="zákl. prenesená",J180,0)</f>
        <v>0</v>
      </c>
      <c r="BH180" s="163">
        <f>IF(N180="zníž. prenesená",J180,0)</f>
        <v>0</v>
      </c>
      <c r="BI180" s="163">
        <f>IF(N180="nulová",J180,0)</f>
        <v>0</v>
      </c>
      <c r="BJ180" s="17" t="s">
        <v>84</v>
      </c>
      <c r="BK180" s="163">
        <f>ROUND(I180*H180,2)</f>
        <v>0</v>
      </c>
      <c r="BL180" s="17" t="s">
        <v>171</v>
      </c>
      <c r="BM180" s="162" t="s">
        <v>1765</v>
      </c>
    </row>
    <row r="181" spans="1:65" s="2" customFormat="1" ht="24.2" customHeight="1">
      <c r="A181" s="32"/>
      <c r="B181" s="149"/>
      <c r="C181" s="150" t="s">
        <v>347</v>
      </c>
      <c r="D181" s="150" t="s">
        <v>167</v>
      </c>
      <c r="E181" s="151" t="s">
        <v>548</v>
      </c>
      <c r="F181" s="152" t="s">
        <v>369</v>
      </c>
      <c r="G181" s="153" t="s">
        <v>230</v>
      </c>
      <c r="H181" s="154">
        <v>0.58799999999999997</v>
      </c>
      <c r="I181" s="155"/>
      <c r="J181" s="156">
        <f>ROUND(I181*H181,2)</f>
        <v>0</v>
      </c>
      <c r="K181" s="157"/>
      <c r="L181" s="33"/>
      <c r="M181" s="158" t="s">
        <v>1</v>
      </c>
      <c r="N181" s="159" t="s">
        <v>35</v>
      </c>
      <c r="O181" s="58"/>
      <c r="P181" s="160">
        <f>O181*H181</f>
        <v>0</v>
      </c>
      <c r="Q181" s="160">
        <v>0</v>
      </c>
      <c r="R181" s="160">
        <f>Q181*H181</f>
        <v>0</v>
      </c>
      <c r="S181" s="160">
        <v>0</v>
      </c>
      <c r="T181" s="161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171</v>
      </c>
      <c r="AT181" s="162" t="s">
        <v>167</v>
      </c>
      <c r="AU181" s="162" t="s">
        <v>84</v>
      </c>
      <c r="AY181" s="17" t="s">
        <v>164</v>
      </c>
      <c r="BE181" s="163">
        <f>IF(N181="základná",J181,0)</f>
        <v>0</v>
      </c>
      <c r="BF181" s="163">
        <f>IF(N181="znížená",J181,0)</f>
        <v>0</v>
      </c>
      <c r="BG181" s="163">
        <f>IF(N181="zákl. prenesená",J181,0)</f>
        <v>0</v>
      </c>
      <c r="BH181" s="163">
        <f>IF(N181="zníž. prenesená",J181,0)</f>
        <v>0</v>
      </c>
      <c r="BI181" s="163">
        <f>IF(N181="nulová",J181,0)</f>
        <v>0</v>
      </c>
      <c r="BJ181" s="17" t="s">
        <v>84</v>
      </c>
      <c r="BK181" s="163">
        <f>ROUND(I181*H181,2)</f>
        <v>0</v>
      </c>
      <c r="BL181" s="17" t="s">
        <v>171</v>
      </c>
      <c r="BM181" s="162" t="s">
        <v>1766</v>
      </c>
    </row>
    <row r="182" spans="1:65" s="12" customFormat="1" ht="22.9" customHeight="1">
      <c r="B182" s="136"/>
      <c r="D182" s="137" t="s">
        <v>68</v>
      </c>
      <c r="E182" s="147" t="s">
        <v>165</v>
      </c>
      <c r="F182" s="147" t="s">
        <v>166</v>
      </c>
      <c r="I182" s="139"/>
      <c r="J182" s="148">
        <f>BK182</f>
        <v>0</v>
      </c>
      <c r="L182" s="136"/>
      <c r="M182" s="141"/>
      <c r="N182" s="142"/>
      <c r="O182" s="142"/>
      <c r="P182" s="143">
        <f>SUM(P183:P193)</f>
        <v>0</v>
      </c>
      <c r="Q182" s="142"/>
      <c r="R182" s="143">
        <f>SUM(R183:R193)</f>
        <v>10.52352</v>
      </c>
      <c r="S182" s="142"/>
      <c r="T182" s="144">
        <f>SUM(T183:T193)</f>
        <v>1.012</v>
      </c>
      <c r="AR182" s="137" t="s">
        <v>84</v>
      </c>
      <c r="AT182" s="145" t="s">
        <v>68</v>
      </c>
      <c r="AU182" s="145" t="s">
        <v>77</v>
      </c>
      <c r="AY182" s="137" t="s">
        <v>164</v>
      </c>
      <c r="BK182" s="146">
        <f>SUM(BK183:BK193)</f>
        <v>0</v>
      </c>
    </row>
    <row r="183" spans="1:65" s="2" customFormat="1" ht="24.2" customHeight="1">
      <c r="A183" s="32"/>
      <c r="B183" s="149"/>
      <c r="C183" s="150" t="s">
        <v>351</v>
      </c>
      <c r="D183" s="150" t="s">
        <v>167</v>
      </c>
      <c r="E183" s="151" t="s">
        <v>1767</v>
      </c>
      <c r="F183" s="152" t="s">
        <v>1768</v>
      </c>
      <c r="G183" s="153" t="s">
        <v>170</v>
      </c>
      <c r="H183" s="154">
        <v>40</v>
      </c>
      <c r="I183" s="155"/>
      <c r="J183" s="156">
        <f>ROUND(I183*H183,2)</f>
        <v>0</v>
      </c>
      <c r="K183" s="157"/>
      <c r="L183" s="33"/>
      <c r="M183" s="158" t="s">
        <v>1</v>
      </c>
      <c r="N183" s="159" t="s">
        <v>35</v>
      </c>
      <c r="O183" s="58"/>
      <c r="P183" s="160">
        <f>O183*H183</f>
        <v>0</v>
      </c>
      <c r="Q183" s="160">
        <v>0</v>
      </c>
      <c r="R183" s="160">
        <f>Q183*H183</f>
        <v>0</v>
      </c>
      <c r="S183" s="160">
        <v>6.4000000000000003E-3</v>
      </c>
      <c r="T183" s="161">
        <f>S183*H183</f>
        <v>0.25600000000000001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171</v>
      </c>
      <c r="AT183" s="162" t="s">
        <v>167</v>
      </c>
      <c r="AU183" s="162" t="s">
        <v>84</v>
      </c>
      <c r="AY183" s="17" t="s">
        <v>164</v>
      </c>
      <c r="BE183" s="163">
        <f>IF(N183="základná",J183,0)</f>
        <v>0</v>
      </c>
      <c r="BF183" s="163">
        <f>IF(N183="znížená",J183,0)</f>
        <v>0</v>
      </c>
      <c r="BG183" s="163">
        <f>IF(N183="zákl. prenesená",J183,0)</f>
        <v>0</v>
      </c>
      <c r="BH183" s="163">
        <f>IF(N183="zníž. prenesená",J183,0)</f>
        <v>0</v>
      </c>
      <c r="BI183" s="163">
        <f>IF(N183="nulová",J183,0)</f>
        <v>0</v>
      </c>
      <c r="BJ183" s="17" t="s">
        <v>84</v>
      </c>
      <c r="BK183" s="163">
        <f>ROUND(I183*H183,2)</f>
        <v>0</v>
      </c>
      <c r="BL183" s="17" t="s">
        <v>171</v>
      </c>
      <c r="BM183" s="162" t="s">
        <v>1769</v>
      </c>
    </row>
    <row r="184" spans="1:65" s="15" customFormat="1">
      <c r="B184" s="198"/>
      <c r="D184" s="182" t="s">
        <v>259</v>
      </c>
      <c r="E184" s="199" t="s">
        <v>1</v>
      </c>
      <c r="F184" s="200" t="s">
        <v>1770</v>
      </c>
      <c r="H184" s="199" t="s">
        <v>1</v>
      </c>
      <c r="I184" s="201"/>
      <c r="L184" s="198"/>
      <c r="M184" s="202"/>
      <c r="N184" s="203"/>
      <c r="O184" s="203"/>
      <c r="P184" s="203"/>
      <c r="Q184" s="203"/>
      <c r="R184" s="203"/>
      <c r="S184" s="203"/>
      <c r="T184" s="204"/>
      <c r="AT184" s="199" t="s">
        <v>259</v>
      </c>
      <c r="AU184" s="199" t="s">
        <v>84</v>
      </c>
      <c r="AV184" s="15" t="s">
        <v>77</v>
      </c>
      <c r="AW184" s="15" t="s">
        <v>26</v>
      </c>
      <c r="AX184" s="15" t="s">
        <v>69</v>
      </c>
      <c r="AY184" s="199" t="s">
        <v>164</v>
      </c>
    </row>
    <row r="185" spans="1:65" s="13" customFormat="1">
      <c r="B185" s="181"/>
      <c r="D185" s="182" t="s">
        <v>259</v>
      </c>
      <c r="E185" s="183" t="s">
        <v>1</v>
      </c>
      <c r="F185" s="184" t="s">
        <v>367</v>
      </c>
      <c r="H185" s="185">
        <v>40</v>
      </c>
      <c r="I185" s="186"/>
      <c r="L185" s="181"/>
      <c r="M185" s="187"/>
      <c r="N185" s="188"/>
      <c r="O185" s="188"/>
      <c r="P185" s="188"/>
      <c r="Q185" s="188"/>
      <c r="R185" s="188"/>
      <c r="S185" s="188"/>
      <c r="T185" s="189"/>
      <c r="AT185" s="183" t="s">
        <v>259</v>
      </c>
      <c r="AU185" s="183" t="s">
        <v>84</v>
      </c>
      <c r="AV185" s="13" t="s">
        <v>84</v>
      </c>
      <c r="AW185" s="13" t="s">
        <v>26</v>
      </c>
      <c r="AX185" s="13" t="s">
        <v>77</v>
      </c>
      <c r="AY185" s="183" t="s">
        <v>164</v>
      </c>
    </row>
    <row r="186" spans="1:65" s="2" customFormat="1" ht="24.2" customHeight="1">
      <c r="A186" s="32"/>
      <c r="B186" s="149"/>
      <c r="C186" s="150" t="s">
        <v>355</v>
      </c>
      <c r="D186" s="150" t="s">
        <v>167</v>
      </c>
      <c r="E186" s="151" t="s">
        <v>1771</v>
      </c>
      <c r="F186" s="152" t="s">
        <v>1772</v>
      </c>
      <c r="G186" s="153" t="s">
        <v>170</v>
      </c>
      <c r="H186" s="154">
        <v>70</v>
      </c>
      <c r="I186" s="155"/>
      <c r="J186" s="156">
        <f>ROUND(I186*H186,2)</f>
        <v>0</v>
      </c>
      <c r="K186" s="157"/>
      <c r="L186" s="33"/>
      <c r="M186" s="158" t="s">
        <v>1</v>
      </c>
      <c r="N186" s="159" t="s">
        <v>35</v>
      </c>
      <c r="O186" s="58"/>
      <c r="P186" s="160">
        <f>O186*H186</f>
        <v>0</v>
      </c>
      <c r="Q186" s="160">
        <v>0</v>
      </c>
      <c r="R186" s="160">
        <f>Q186*H186</f>
        <v>0</v>
      </c>
      <c r="S186" s="160">
        <v>1.0800000000000001E-2</v>
      </c>
      <c r="T186" s="161">
        <f>S186*H186</f>
        <v>0.75600000000000001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171</v>
      </c>
      <c r="AT186" s="162" t="s">
        <v>167</v>
      </c>
      <c r="AU186" s="162" t="s">
        <v>84</v>
      </c>
      <c r="AY186" s="17" t="s">
        <v>164</v>
      </c>
      <c r="BE186" s="163">
        <f>IF(N186="základná",J186,0)</f>
        <v>0</v>
      </c>
      <c r="BF186" s="163">
        <f>IF(N186="znížená",J186,0)</f>
        <v>0</v>
      </c>
      <c r="BG186" s="163">
        <f>IF(N186="zákl. prenesená",J186,0)</f>
        <v>0</v>
      </c>
      <c r="BH186" s="163">
        <f>IF(N186="zníž. prenesená",J186,0)</f>
        <v>0</v>
      </c>
      <c r="BI186" s="163">
        <f>IF(N186="nulová",J186,0)</f>
        <v>0</v>
      </c>
      <c r="BJ186" s="17" t="s">
        <v>84</v>
      </c>
      <c r="BK186" s="163">
        <f>ROUND(I186*H186,2)</f>
        <v>0</v>
      </c>
      <c r="BL186" s="17" t="s">
        <v>171</v>
      </c>
      <c r="BM186" s="162" t="s">
        <v>1773</v>
      </c>
    </row>
    <row r="187" spans="1:65" s="15" customFormat="1">
      <c r="B187" s="198"/>
      <c r="D187" s="182" t="s">
        <v>259</v>
      </c>
      <c r="E187" s="199" t="s">
        <v>1</v>
      </c>
      <c r="F187" s="200" t="s">
        <v>1774</v>
      </c>
      <c r="H187" s="199" t="s">
        <v>1</v>
      </c>
      <c r="I187" s="201"/>
      <c r="L187" s="198"/>
      <c r="M187" s="202"/>
      <c r="N187" s="203"/>
      <c r="O187" s="203"/>
      <c r="P187" s="203"/>
      <c r="Q187" s="203"/>
      <c r="R187" s="203"/>
      <c r="S187" s="203"/>
      <c r="T187" s="204"/>
      <c r="AT187" s="199" t="s">
        <v>259</v>
      </c>
      <c r="AU187" s="199" t="s">
        <v>84</v>
      </c>
      <c r="AV187" s="15" t="s">
        <v>77</v>
      </c>
      <c r="AW187" s="15" t="s">
        <v>26</v>
      </c>
      <c r="AX187" s="15" t="s">
        <v>69</v>
      </c>
      <c r="AY187" s="199" t="s">
        <v>164</v>
      </c>
    </row>
    <row r="188" spans="1:65" s="13" customFormat="1">
      <c r="B188" s="181"/>
      <c r="D188" s="182" t="s">
        <v>259</v>
      </c>
      <c r="E188" s="183" t="s">
        <v>1</v>
      </c>
      <c r="F188" s="184" t="s">
        <v>503</v>
      </c>
      <c r="H188" s="185">
        <v>70</v>
      </c>
      <c r="I188" s="186"/>
      <c r="L188" s="181"/>
      <c r="M188" s="187"/>
      <c r="N188" s="188"/>
      <c r="O188" s="188"/>
      <c r="P188" s="188"/>
      <c r="Q188" s="188"/>
      <c r="R188" s="188"/>
      <c r="S188" s="188"/>
      <c r="T188" s="189"/>
      <c r="AT188" s="183" t="s">
        <v>259</v>
      </c>
      <c r="AU188" s="183" t="s">
        <v>84</v>
      </c>
      <c r="AV188" s="13" t="s">
        <v>84</v>
      </c>
      <c r="AW188" s="13" t="s">
        <v>26</v>
      </c>
      <c r="AX188" s="13" t="s">
        <v>77</v>
      </c>
      <c r="AY188" s="183" t="s">
        <v>164</v>
      </c>
    </row>
    <row r="189" spans="1:65" s="2" customFormat="1" ht="24.2" customHeight="1">
      <c r="A189" s="32"/>
      <c r="B189" s="149"/>
      <c r="C189" s="150" t="s">
        <v>359</v>
      </c>
      <c r="D189" s="150" t="s">
        <v>167</v>
      </c>
      <c r="E189" s="151" t="s">
        <v>1775</v>
      </c>
      <c r="F189" s="152" t="s">
        <v>1776</v>
      </c>
      <c r="G189" s="153" t="s">
        <v>170</v>
      </c>
      <c r="H189" s="154">
        <v>75</v>
      </c>
      <c r="I189" s="155"/>
      <c r="J189" s="156">
        <f>ROUND(I189*H189,2)</f>
        <v>0</v>
      </c>
      <c r="K189" s="157"/>
      <c r="L189" s="33"/>
      <c r="M189" s="158" t="s">
        <v>1</v>
      </c>
      <c r="N189" s="159" t="s">
        <v>35</v>
      </c>
      <c r="O189" s="58"/>
      <c r="P189" s="160">
        <f>O189*H189</f>
        <v>0</v>
      </c>
      <c r="Q189" s="160">
        <v>0</v>
      </c>
      <c r="R189" s="160">
        <f>Q189*H189</f>
        <v>0</v>
      </c>
      <c r="S189" s="160">
        <v>0</v>
      </c>
      <c r="T189" s="161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171</v>
      </c>
      <c r="AT189" s="162" t="s">
        <v>167</v>
      </c>
      <c r="AU189" s="162" t="s">
        <v>84</v>
      </c>
      <c r="AY189" s="17" t="s">
        <v>164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7" t="s">
        <v>84</v>
      </c>
      <c r="BK189" s="163">
        <f>ROUND(I189*H189,2)</f>
        <v>0</v>
      </c>
      <c r="BL189" s="17" t="s">
        <v>171</v>
      </c>
      <c r="BM189" s="162" t="s">
        <v>1777</v>
      </c>
    </row>
    <row r="190" spans="1:65" s="2" customFormat="1" ht="14.45" customHeight="1">
      <c r="A190" s="32"/>
      <c r="B190" s="149"/>
      <c r="C190" s="150" t="s">
        <v>363</v>
      </c>
      <c r="D190" s="150" t="s">
        <v>167</v>
      </c>
      <c r="E190" s="151" t="s">
        <v>1194</v>
      </c>
      <c r="F190" s="152" t="s">
        <v>1195</v>
      </c>
      <c r="G190" s="153" t="s">
        <v>170</v>
      </c>
      <c r="H190" s="154">
        <v>696</v>
      </c>
      <c r="I190" s="155"/>
      <c r="J190" s="156">
        <f>ROUND(I190*H190,2)</f>
        <v>0</v>
      </c>
      <c r="K190" s="157"/>
      <c r="L190" s="33"/>
      <c r="M190" s="158" t="s">
        <v>1</v>
      </c>
      <c r="N190" s="159" t="s">
        <v>35</v>
      </c>
      <c r="O190" s="58"/>
      <c r="P190" s="160">
        <f>O190*H190</f>
        <v>0</v>
      </c>
      <c r="Q190" s="160">
        <v>0</v>
      </c>
      <c r="R190" s="160">
        <f>Q190*H190</f>
        <v>0</v>
      </c>
      <c r="S190" s="160">
        <v>0</v>
      </c>
      <c r="T190" s="161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171</v>
      </c>
      <c r="AT190" s="162" t="s">
        <v>167</v>
      </c>
      <c r="AU190" s="162" t="s">
        <v>84</v>
      </c>
      <c r="AY190" s="17" t="s">
        <v>164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7" t="s">
        <v>84</v>
      </c>
      <c r="BK190" s="163">
        <f>ROUND(I190*H190,2)</f>
        <v>0</v>
      </c>
      <c r="BL190" s="17" t="s">
        <v>171</v>
      </c>
      <c r="BM190" s="162" t="s">
        <v>1778</v>
      </c>
    </row>
    <row r="191" spans="1:65" s="2" customFormat="1" ht="14.45" customHeight="1">
      <c r="A191" s="32"/>
      <c r="B191" s="149"/>
      <c r="C191" s="164" t="s">
        <v>367</v>
      </c>
      <c r="D191" s="164" t="s">
        <v>172</v>
      </c>
      <c r="E191" s="165" t="s">
        <v>173</v>
      </c>
      <c r="F191" s="166" t="s">
        <v>1196</v>
      </c>
      <c r="G191" s="167" t="s">
        <v>170</v>
      </c>
      <c r="H191" s="168">
        <v>730.8</v>
      </c>
      <c r="I191" s="169"/>
      <c r="J191" s="170">
        <f>ROUND(I191*H191,2)</f>
        <v>0</v>
      </c>
      <c r="K191" s="171"/>
      <c r="L191" s="172"/>
      <c r="M191" s="173" t="s">
        <v>1</v>
      </c>
      <c r="N191" s="174" t="s">
        <v>35</v>
      </c>
      <c r="O191" s="58"/>
      <c r="P191" s="160">
        <f>O191*H191</f>
        <v>0</v>
      </c>
      <c r="Q191" s="160">
        <v>1.44E-2</v>
      </c>
      <c r="R191" s="160">
        <f>Q191*H191</f>
        <v>10.52352</v>
      </c>
      <c r="S191" s="160">
        <v>0</v>
      </c>
      <c r="T191" s="161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175</v>
      </c>
      <c r="AT191" s="162" t="s">
        <v>172</v>
      </c>
      <c r="AU191" s="162" t="s">
        <v>84</v>
      </c>
      <c r="AY191" s="17" t="s">
        <v>164</v>
      </c>
      <c r="BE191" s="163">
        <f>IF(N191="základná",J191,0)</f>
        <v>0</v>
      </c>
      <c r="BF191" s="163">
        <f>IF(N191="znížená",J191,0)</f>
        <v>0</v>
      </c>
      <c r="BG191" s="163">
        <f>IF(N191="zákl. prenesená",J191,0)</f>
        <v>0</v>
      </c>
      <c r="BH191" s="163">
        <f>IF(N191="zníž. prenesená",J191,0)</f>
        <v>0</v>
      </c>
      <c r="BI191" s="163">
        <f>IF(N191="nulová",J191,0)</f>
        <v>0</v>
      </c>
      <c r="BJ191" s="17" t="s">
        <v>84</v>
      </c>
      <c r="BK191" s="163">
        <f>ROUND(I191*H191,2)</f>
        <v>0</v>
      </c>
      <c r="BL191" s="17" t="s">
        <v>171</v>
      </c>
      <c r="BM191" s="162" t="s">
        <v>1779</v>
      </c>
    </row>
    <row r="192" spans="1:65" s="13" customFormat="1">
      <c r="B192" s="181"/>
      <c r="D192" s="182" t="s">
        <v>259</v>
      </c>
      <c r="F192" s="184" t="s">
        <v>1780</v>
      </c>
      <c r="H192" s="185">
        <v>730.8</v>
      </c>
      <c r="I192" s="186"/>
      <c r="L192" s="181"/>
      <c r="M192" s="187"/>
      <c r="N192" s="188"/>
      <c r="O192" s="188"/>
      <c r="P192" s="188"/>
      <c r="Q192" s="188"/>
      <c r="R192" s="188"/>
      <c r="S192" s="188"/>
      <c r="T192" s="189"/>
      <c r="AT192" s="183" t="s">
        <v>259</v>
      </c>
      <c r="AU192" s="183" t="s">
        <v>84</v>
      </c>
      <c r="AV192" s="13" t="s">
        <v>84</v>
      </c>
      <c r="AW192" s="13" t="s">
        <v>3</v>
      </c>
      <c r="AX192" s="13" t="s">
        <v>77</v>
      </c>
      <c r="AY192" s="183" t="s">
        <v>164</v>
      </c>
    </row>
    <row r="193" spans="1:65" s="2" customFormat="1" ht="24.2" customHeight="1">
      <c r="A193" s="32"/>
      <c r="B193" s="149"/>
      <c r="C193" s="150" t="s">
        <v>371</v>
      </c>
      <c r="D193" s="150" t="s">
        <v>167</v>
      </c>
      <c r="E193" s="151" t="s">
        <v>1781</v>
      </c>
      <c r="F193" s="152" t="s">
        <v>393</v>
      </c>
      <c r="G193" s="153" t="s">
        <v>230</v>
      </c>
      <c r="H193" s="154">
        <v>10.523999999999999</v>
      </c>
      <c r="I193" s="155"/>
      <c r="J193" s="156">
        <f>ROUND(I193*H193,2)</f>
        <v>0</v>
      </c>
      <c r="K193" s="157"/>
      <c r="L193" s="33"/>
      <c r="M193" s="158" t="s">
        <v>1</v>
      </c>
      <c r="N193" s="159" t="s">
        <v>35</v>
      </c>
      <c r="O193" s="58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171</v>
      </c>
      <c r="AT193" s="162" t="s">
        <v>167</v>
      </c>
      <c r="AU193" s="162" t="s">
        <v>84</v>
      </c>
      <c r="AY193" s="17" t="s">
        <v>164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7" t="s">
        <v>84</v>
      </c>
      <c r="BK193" s="163">
        <f>ROUND(I193*H193,2)</f>
        <v>0</v>
      </c>
      <c r="BL193" s="17" t="s">
        <v>171</v>
      </c>
      <c r="BM193" s="162" t="s">
        <v>1782</v>
      </c>
    </row>
    <row r="194" spans="1:65" s="12" customFormat="1" ht="22.9" customHeight="1">
      <c r="B194" s="136"/>
      <c r="D194" s="137" t="s">
        <v>68</v>
      </c>
      <c r="E194" s="147" t="s">
        <v>1483</v>
      </c>
      <c r="F194" s="147" t="s">
        <v>1484</v>
      </c>
      <c r="I194" s="139"/>
      <c r="J194" s="148">
        <f>BK194</f>
        <v>0</v>
      </c>
      <c r="L194" s="136"/>
      <c r="M194" s="141"/>
      <c r="N194" s="142"/>
      <c r="O194" s="142"/>
      <c r="P194" s="143">
        <f>SUM(P195:P196)</f>
        <v>0</v>
      </c>
      <c r="Q194" s="142"/>
      <c r="R194" s="143">
        <f>SUM(R195:R196)</f>
        <v>9.7800000000000005E-3</v>
      </c>
      <c r="S194" s="142"/>
      <c r="T194" s="144">
        <f>SUM(T195:T196)</f>
        <v>0</v>
      </c>
      <c r="AR194" s="137" t="s">
        <v>84</v>
      </c>
      <c r="AT194" s="145" t="s">
        <v>68</v>
      </c>
      <c r="AU194" s="145" t="s">
        <v>77</v>
      </c>
      <c r="AY194" s="137" t="s">
        <v>164</v>
      </c>
      <c r="BK194" s="146">
        <f>SUM(BK195:BK196)</f>
        <v>0</v>
      </c>
    </row>
    <row r="195" spans="1:65" s="2" customFormat="1" ht="24.2" customHeight="1">
      <c r="A195" s="32"/>
      <c r="B195" s="149"/>
      <c r="C195" s="150" t="s">
        <v>375</v>
      </c>
      <c r="D195" s="150" t="s">
        <v>167</v>
      </c>
      <c r="E195" s="151" t="s">
        <v>1783</v>
      </c>
      <c r="F195" s="152" t="s">
        <v>1784</v>
      </c>
      <c r="G195" s="153" t="s">
        <v>280</v>
      </c>
      <c r="H195" s="154">
        <v>6</v>
      </c>
      <c r="I195" s="155"/>
      <c r="J195" s="156">
        <f>ROUND(I195*H195,2)</f>
        <v>0</v>
      </c>
      <c r="K195" s="157"/>
      <c r="L195" s="33"/>
      <c r="M195" s="158" t="s">
        <v>1</v>
      </c>
      <c r="N195" s="159" t="s">
        <v>35</v>
      </c>
      <c r="O195" s="58"/>
      <c r="P195" s="160">
        <f>O195*H195</f>
        <v>0</v>
      </c>
      <c r="Q195" s="160">
        <v>1.6299999999999999E-3</v>
      </c>
      <c r="R195" s="160">
        <f>Q195*H195</f>
        <v>9.7800000000000005E-3</v>
      </c>
      <c r="S195" s="160">
        <v>0</v>
      </c>
      <c r="T195" s="16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171</v>
      </c>
      <c r="AT195" s="162" t="s">
        <v>167</v>
      </c>
      <c r="AU195" s="162" t="s">
        <v>84</v>
      </c>
      <c r="AY195" s="17" t="s">
        <v>164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84</v>
      </c>
      <c r="BK195" s="163">
        <f>ROUND(I195*H195,2)</f>
        <v>0</v>
      </c>
      <c r="BL195" s="17" t="s">
        <v>171</v>
      </c>
      <c r="BM195" s="162" t="s">
        <v>1785</v>
      </c>
    </row>
    <row r="196" spans="1:65" s="2" customFormat="1" ht="24.2" customHeight="1">
      <c r="A196" s="32"/>
      <c r="B196" s="149"/>
      <c r="C196" s="150" t="s">
        <v>379</v>
      </c>
      <c r="D196" s="150" t="s">
        <v>167</v>
      </c>
      <c r="E196" s="151" t="s">
        <v>1786</v>
      </c>
      <c r="F196" s="152" t="s">
        <v>1512</v>
      </c>
      <c r="G196" s="153" t="s">
        <v>230</v>
      </c>
      <c r="H196" s="154">
        <v>0.01</v>
      </c>
      <c r="I196" s="155"/>
      <c r="J196" s="156">
        <f>ROUND(I196*H196,2)</f>
        <v>0</v>
      </c>
      <c r="K196" s="157"/>
      <c r="L196" s="33"/>
      <c r="M196" s="158" t="s">
        <v>1</v>
      </c>
      <c r="N196" s="159" t="s">
        <v>35</v>
      </c>
      <c r="O196" s="58"/>
      <c r="P196" s="160">
        <f>O196*H196</f>
        <v>0</v>
      </c>
      <c r="Q196" s="160">
        <v>0</v>
      </c>
      <c r="R196" s="160">
        <f>Q196*H196</f>
        <v>0</v>
      </c>
      <c r="S196" s="160">
        <v>0</v>
      </c>
      <c r="T196" s="161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171</v>
      </c>
      <c r="AT196" s="162" t="s">
        <v>167</v>
      </c>
      <c r="AU196" s="162" t="s">
        <v>84</v>
      </c>
      <c r="AY196" s="17" t="s">
        <v>164</v>
      </c>
      <c r="BE196" s="163">
        <f>IF(N196="základná",J196,0)</f>
        <v>0</v>
      </c>
      <c r="BF196" s="163">
        <f>IF(N196="znížená",J196,0)</f>
        <v>0</v>
      </c>
      <c r="BG196" s="163">
        <f>IF(N196="zákl. prenesená",J196,0)</f>
        <v>0</v>
      </c>
      <c r="BH196" s="163">
        <f>IF(N196="zníž. prenesená",J196,0)</f>
        <v>0</v>
      </c>
      <c r="BI196" s="163">
        <f>IF(N196="nulová",J196,0)</f>
        <v>0</v>
      </c>
      <c r="BJ196" s="17" t="s">
        <v>84</v>
      </c>
      <c r="BK196" s="163">
        <f>ROUND(I196*H196,2)</f>
        <v>0</v>
      </c>
      <c r="BL196" s="17" t="s">
        <v>171</v>
      </c>
      <c r="BM196" s="162" t="s">
        <v>1787</v>
      </c>
    </row>
    <row r="197" spans="1:65" s="12" customFormat="1" ht="22.9" customHeight="1">
      <c r="B197" s="136"/>
      <c r="D197" s="137" t="s">
        <v>68</v>
      </c>
      <c r="E197" s="147" t="s">
        <v>405</v>
      </c>
      <c r="F197" s="147" t="s">
        <v>406</v>
      </c>
      <c r="I197" s="139"/>
      <c r="J197" s="148">
        <f>BK197</f>
        <v>0</v>
      </c>
      <c r="L197" s="136"/>
      <c r="M197" s="141"/>
      <c r="N197" s="142"/>
      <c r="O197" s="142"/>
      <c r="P197" s="143">
        <f>SUM(P198:P199)</f>
        <v>0</v>
      </c>
      <c r="Q197" s="142"/>
      <c r="R197" s="143">
        <f>SUM(R198:R199)</f>
        <v>3.9E-2</v>
      </c>
      <c r="S197" s="142"/>
      <c r="T197" s="144">
        <f>SUM(T198:T199)</f>
        <v>0</v>
      </c>
      <c r="AR197" s="137" t="s">
        <v>84</v>
      </c>
      <c r="AT197" s="145" t="s">
        <v>68</v>
      </c>
      <c r="AU197" s="145" t="s">
        <v>77</v>
      </c>
      <c r="AY197" s="137" t="s">
        <v>164</v>
      </c>
      <c r="BK197" s="146">
        <f>SUM(BK198:BK199)</f>
        <v>0</v>
      </c>
    </row>
    <row r="198" spans="1:65" s="2" customFormat="1" ht="24.2" customHeight="1">
      <c r="A198" s="32"/>
      <c r="B198" s="149"/>
      <c r="C198" s="150" t="s">
        <v>383</v>
      </c>
      <c r="D198" s="150" t="s">
        <v>167</v>
      </c>
      <c r="E198" s="151" t="s">
        <v>1788</v>
      </c>
      <c r="F198" s="152" t="s">
        <v>1789</v>
      </c>
      <c r="G198" s="153" t="s">
        <v>280</v>
      </c>
      <c r="H198" s="154">
        <v>150</v>
      </c>
      <c r="I198" s="155"/>
      <c r="J198" s="156">
        <f>ROUND(I198*H198,2)</f>
        <v>0</v>
      </c>
      <c r="K198" s="157"/>
      <c r="L198" s="33"/>
      <c r="M198" s="158" t="s">
        <v>1</v>
      </c>
      <c r="N198" s="159" t="s">
        <v>35</v>
      </c>
      <c r="O198" s="58"/>
      <c r="P198" s="160">
        <f>O198*H198</f>
        <v>0</v>
      </c>
      <c r="Q198" s="160">
        <v>2.5999999999999998E-4</v>
      </c>
      <c r="R198" s="160">
        <f>Q198*H198</f>
        <v>3.9E-2</v>
      </c>
      <c r="S198" s="160">
        <v>0</v>
      </c>
      <c r="T198" s="161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171</v>
      </c>
      <c r="AT198" s="162" t="s">
        <v>167</v>
      </c>
      <c r="AU198" s="162" t="s">
        <v>84</v>
      </c>
      <c r="AY198" s="17" t="s">
        <v>164</v>
      </c>
      <c r="BE198" s="163">
        <f>IF(N198="základná",J198,0)</f>
        <v>0</v>
      </c>
      <c r="BF198" s="163">
        <f>IF(N198="znížená",J198,0)</f>
        <v>0</v>
      </c>
      <c r="BG198" s="163">
        <f>IF(N198="zákl. prenesená",J198,0)</f>
        <v>0</v>
      </c>
      <c r="BH198" s="163">
        <f>IF(N198="zníž. prenesená",J198,0)</f>
        <v>0</v>
      </c>
      <c r="BI198" s="163">
        <f>IF(N198="nulová",J198,0)</f>
        <v>0</v>
      </c>
      <c r="BJ198" s="17" t="s">
        <v>84</v>
      </c>
      <c r="BK198" s="163">
        <f>ROUND(I198*H198,2)</f>
        <v>0</v>
      </c>
      <c r="BL198" s="17" t="s">
        <v>171</v>
      </c>
      <c r="BM198" s="162" t="s">
        <v>1790</v>
      </c>
    </row>
    <row r="199" spans="1:65" s="2" customFormat="1" ht="24.2" customHeight="1">
      <c r="A199" s="32"/>
      <c r="B199" s="149"/>
      <c r="C199" s="150" t="s">
        <v>387</v>
      </c>
      <c r="D199" s="150" t="s">
        <v>167</v>
      </c>
      <c r="E199" s="151" t="s">
        <v>553</v>
      </c>
      <c r="F199" s="152" t="s">
        <v>414</v>
      </c>
      <c r="G199" s="153" t="s">
        <v>230</v>
      </c>
      <c r="H199" s="154">
        <v>3.9E-2</v>
      </c>
      <c r="I199" s="155"/>
      <c r="J199" s="156">
        <f>ROUND(I199*H199,2)</f>
        <v>0</v>
      </c>
      <c r="K199" s="157"/>
      <c r="L199" s="33"/>
      <c r="M199" s="158" t="s">
        <v>1</v>
      </c>
      <c r="N199" s="159" t="s">
        <v>35</v>
      </c>
      <c r="O199" s="58"/>
      <c r="P199" s="160">
        <f>O199*H199</f>
        <v>0</v>
      </c>
      <c r="Q199" s="160">
        <v>0</v>
      </c>
      <c r="R199" s="160">
        <f>Q199*H199</f>
        <v>0</v>
      </c>
      <c r="S199" s="160">
        <v>0</v>
      </c>
      <c r="T199" s="161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171</v>
      </c>
      <c r="AT199" s="162" t="s">
        <v>167</v>
      </c>
      <c r="AU199" s="162" t="s">
        <v>84</v>
      </c>
      <c r="AY199" s="17" t="s">
        <v>164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7" t="s">
        <v>84</v>
      </c>
      <c r="BK199" s="163">
        <f>ROUND(I199*H199,2)</f>
        <v>0</v>
      </c>
      <c r="BL199" s="17" t="s">
        <v>171</v>
      </c>
      <c r="BM199" s="162" t="s">
        <v>1791</v>
      </c>
    </row>
    <row r="200" spans="1:65" s="12" customFormat="1" ht="25.9" customHeight="1">
      <c r="B200" s="136"/>
      <c r="D200" s="137" t="s">
        <v>68</v>
      </c>
      <c r="E200" s="138" t="s">
        <v>1792</v>
      </c>
      <c r="F200" s="138" t="s">
        <v>1793</v>
      </c>
      <c r="I200" s="139"/>
      <c r="J200" s="140">
        <f>BK200</f>
        <v>0</v>
      </c>
      <c r="L200" s="136"/>
      <c r="M200" s="141"/>
      <c r="N200" s="142"/>
      <c r="O200" s="142"/>
      <c r="P200" s="143">
        <f>SUM(P201:P202)</f>
        <v>0</v>
      </c>
      <c r="Q200" s="142"/>
      <c r="R200" s="143">
        <f>SUM(R201:R202)</f>
        <v>0</v>
      </c>
      <c r="S200" s="142"/>
      <c r="T200" s="144">
        <f>SUM(T201:T202)</f>
        <v>0</v>
      </c>
      <c r="AR200" s="137" t="s">
        <v>216</v>
      </c>
      <c r="AT200" s="145" t="s">
        <v>68</v>
      </c>
      <c r="AU200" s="145" t="s">
        <v>69</v>
      </c>
      <c r="AY200" s="137" t="s">
        <v>164</v>
      </c>
      <c r="BK200" s="146">
        <f>SUM(BK201:BK202)</f>
        <v>0</v>
      </c>
    </row>
    <row r="201" spans="1:65" s="2" customFormat="1" ht="14.45" customHeight="1">
      <c r="A201" s="32"/>
      <c r="B201" s="149"/>
      <c r="C201" s="150" t="s">
        <v>391</v>
      </c>
      <c r="D201" s="150" t="s">
        <v>167</v>
      </c>
      <c r="E201" s="151" t="s">
        <v>1794</v>
      </c>
      <c r="F201" s="152" t="s">
        <v>1795</v>
      </c>
      <c r="G201" s="153" t="s">
        <v>847</v>
      </c>
      <c r="H201" s="154">
        <v>1</v>
      </c>
      <c r="I201" s="155"/>
      <c r="J201" s="156">
        <f>ROUND(I201*H201,2)</f>
        <v>0</v>
      </c>
      <c r="K201" s="157"/>
      <c r="L201" s="33"/>
      <c r="M201" s="158" t="s">
        <v>1</v>
      </c>
      <c r="N201" s="159" t="s">
        <v>35</v>
      </c>
      <c r="O201" s="58"/>
      <c r="P201" s="160">
        <f>O201*H201</f>
        <v>0</v>
      </c>
      <c r="Q201" s="160">
        <v>0</v>
      </c>
      <c r="R201" s="160">
        <f>Q201*H201</f>
        <v>0</v>
      </c>
      <c r="S201" s="160">
        <v>0</v>
      </c>
      <c r="T201" s="161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1796</v>
      </c>
      <c r="AT201" s="162" t="s">
        <v>167</v>
      </c>
      <c r="AU201" s="162" t="s">
        <v>77</v>
      </c>
      <c r="AY201" s="17" t="s">
        <v>164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7" t="s">
        <v>84</v>
      </c>
      <c r="BK201" s="163">
        <f>ROUND(I201*H201,2)</f>
        <v>0</v>
      </c>
      <c r="BL201" s="17" t="s">
        <v>1796</v>
      </c>
      <c r="BM201" s="162" t="s">
        <v>1797</v>
      </c>
    </row>
    <row r="202" spans="1:65" s="2" customFormat="1" ht="14.45" customHeight="1">
      <c r="A202" s="32"/>
      <c r="B202" s="149"/>
      <c r="C202" s="150" t="s">
        <v>397</v>
      </c>
      <c r="D202" s="150" t="s">
        <v>167</v>
      </c>
      <c r="E202" s="151" t="s">
        <v>1798</v>
      </c>
      <c r="F202" s="152" t="s">
        <v>1799</v>
      </c>
      <c r="G202" s="153" t="s">
        <v>847</v>
      </c>
      <c r="H202" s="154">
        <v>1</v>
      </c>
      <c r="I202" s="155"/>
      <c r="J202" s="156">
        <f>ROUND(I202*H202,2)</f>
        <v>0</v>
      </c>
      <c r="K202" s="157"/>
      <c r="L202" s="33"/>
      <c r="M202" s="176" t="s">
        <v>1</v>
      </c>
      <c r="N202" s="177" t="s">
        <v>35</v>
      </c>
      <c r="O202" s="178"/>
      <c r="P202" s="179">
        <f>O202*H202</f>
        <v>0</v>
      </c>
      <c r="Q202" s="179">
        <v>0</v>
      </c>
      <c r="R202" s="179">
        <f>Q202*H202</f>
        <v>0</v>
      </c>
      <c r="S202" s="179">
        <v>0</v>
      </c>
      <c r="T202" s="180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1796</v>
      </c>
      <c r="AT202" s="162" t="s">
        <v>167</v>
      </c>
      <c r="AU202" s="162" t="s">
        <v>77</v>
      </c>
      <c r="AY202" s="17" t="s">
        <v>164</v>
      </c>
      <c r="BE202" s="163">
        <f>IF(N202="základná",J202,0)</f>
        <v>0</v>
      </c>
      <c r="BF202" s="163">
        <f>IF(N202="znížená",J202,0)</f>
        <v>0</v>
      </c>
      <c r="BG202" s="163">
        <f>IF(N202="zákl. prenesená",J202,0)</f>
        <v>0</v>
      </c>
      <c r="BH202" s="163">
        <f>IF(N202="zníž. prenesená",J202,0)</f>
        <v>0</v>
      </c>
      <c r="BI202" s="163">
        <f>IF(N202="nulová",J202,0)</f>
        <v>0</v>
      </c>
      <c r="BJ202" s="17" t="s">
        <v>84</v>
      </c>
      <c r="BK202" s="163">
        <f>ROUND(I202*H202,2)</f>
        <v>0</v>
      </c>
      <c r="BL202" s="17" t="s">
        <v>1796</v>
      </c>
      <c r="BM202" s="162" t="s">
        <v>1800</v>
      </c>
    </row>
    <row r="203" spans="1:65" s="2" customFormat="1" ht="6.95" customHeight="1">
      <c r="A203" s="32"/>
      <c r="B203" s="47"/>
      <c r="C203" s="48"/>
      <c r="D203" s="48"/>
      <c r="E203" s="48"/>
      <c r="F203" s="48"/>
      <c r="G203" s="48"/>
      <c r="H203" s="48"/>
      <c r="I203" s="48"/>
      <c r="J203" s="48"/>
      <c r="K203" s="48"/>
      <c r="L203" s="33"/>
      <c r="M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</row>
  </sheetData>
  <autoFilter ref="C131:K202" xr:uid="{00000000-0009-0000-0000-00000B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57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114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1058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1801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ROUND(J126,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ROUND((SUM(BE126:BE156)),  2)</f>
        <v>0</v>
      </c>
      <c r="G35" s="32"/>
      <c r="H35" s="32"/>
      <c r="I35" s="105">
        <v>0.2</v>
      </c>
      <c r="J35" s="104">
        <f>ROUND(((SUM(BE126:BE156))*I35),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ROUND((SUM(BF126:BF156)),  2)</f>
        <v>0</v>
      </c>
      <c r="G36" s="32"/>
      <c r="H36" s="32"/>
      <c r="I36" s="105">
        <v>0.2</v>
      </c>
      <c r="J36" s="104">
        <f>ROUND(((SUM(BF126:BF156))*I36),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ROUND((SUM(BG126:BG156)),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ROUND((SUM(BH126:BH156)),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ROUND((SUM(BI126:BI156)),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1058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06 - ZTI - práce navyše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185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47" s="10" customFormat="1" ht="19.899999999999999" customHeight="1">
      <c r="B100" s="121"/>
      <c r="D100" s="122" t="s">
        <v>190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47" s="9" customFormat="1" ht="24.95" customHeight="1">
      <c r="B101" s="117"/>
      <c r="D101" s="118" t="s">
        <v>1802</v>
      </c>
      <c r="E101" s="119"/>
      <c r="F101" s="119"/>
      <c r="G101" s="119"/>
      <c r="H101" s="119"/>
      <c r="I101" s="119"/>
      <c r="J101" s="120">
        <f>J136</f>
        <v>0</v>
      </c>
      <c r="L101" s="117"/>
    </row>
    <row r="102" spans="1:47" s="9" customFormat="1" ht="24.95" customHeight="1">
      <c r="B102" s="117"/>
      <c r="D102" s="118" t="s">
        <v>148</v>
      </c>
      <c r="E102" s="119"/>
      <c r="F102" s="119"/>
      <c r="G102" s="119"/>
      <c r="H102" s="119"/>
      <c r="I102" s="119"/>
      <c r="J102" s="120">
        <f>J148</f>
        <v>0</v>
      </c>
      <c r="L102" s="117"/>
    </row>
    <row r="103" spans="1:47" s="10" customFormat="1" ht="19.899999999999999" customHeight="1">
      <c r="B103" s="121"/>
      <c r="D103" s="122" t="s">
        <v>1444</v>
      </c>
      <c r="E103" s="123"/>
      <c r="F103" s="123"/>
      <c r="G103" s="123"/>
      <c r="H103" s="123"/>
      <c r="I103" s="123"/>
      <c r="J103" s="124">
        <f>J149</f>
        <v>0</v>
      </c>
      <c r="L103" s="121"/>
    </row>
    <row r="104" spans="1:47" s="9" customFormat="1" ht="24.95" customHeight="1">
      <c r="B104" s="117"/>
      <c r="D104" s="118" t="s">
        <v>862</v>
      </c>
      <c r="E104" s="119"/>
      <c r="F104" s="119"/>
      <c r="G104" s="119"/>
      <c r="H104" s="119"/>
      <c r="I104" s="119"/>
      <c r="J104" s="120">
        <f>J155</f>
        <v>0</v>
      </c>
      <c r="L104" s="117"/>
    </row>
    <row r="105" spans="1:47" s="2" customFormat="1" ht="21.7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6.95" customHeight="1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6.95" customHeight="1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4.95" customHeight="1">
      <c r="A111" s="32"/>
      <c r="B111" s="33"/>
      <c r="C111" s="21" t="s">
        <v>150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>
      <c r="A113" s="32"/>
      <c r="B113" s="33"/>
      <c r="C113" s="27" t="s">
        <v>14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>
      <c r="A114" s="32"/>
      <c r="B114" s="33"/>
      <c r="C114" s="32"/>
      <c r="D114" s="32"/>
      <c r="E114" s="356" t="str">
        <f>E7</f>
        <v>Rekonštrukcia predškolského zariadenia MŠ Hrebendova,Lunik IX Košice</v>
      </c>
      <c r="F114" s="357"/>
      <c r="G114" s="357"/>
      <c r="H114" s="357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>
      <c r="B115" s="20"/>
      <c r="C115" s="27" t="s">
        <v>141</v>
      </c>
      <c r="L115" s="20"/>
    </row>
    <row r="116" spans="1:63" s="2" customFormat="1" ht="16.5" customHeight="1">
      <c r="A116" s="32"/>
      <c r="B116" s="33"/>
      <c r="C116" s="32"/>
      <c r="D116" s="32"/>
      <c r="E116" s="356" t="s">
        <v>1058</v>
      </c>
      <c r="F116" s="355"/>
      <c r="G116" s="355"/>
      <c r="H116" s="355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183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2"/>
      <c r="D118" s="32"/>
      <c r="E118" s="352" t="str">
        <f>E11</f>
        <v>06 - ZTI - práce navyše</v>
      </c>
      <c r="F118" s="355"/>
      <c r="G118" s="355"/>
      <c r="H118" s="355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7" t="s">
        <v>18</v>
      </c>
      <c r="D120" s="32"/>
      <c r="E120" s="32"/>
      <c r="F120" s="25" t="str">
        <f>F14</f>
        <v xml:space="preserve"> </v>
      </c>
      <c r="G120" s="32"/>
      <c r="H120" s="32"/>
      <c r="I120" s="27" t="s">
        <v>20</v>
      </c>
      <c r="J120" s="55" t="str">
        <f>IF(J14="","",J14)</f>
        <v/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21</v>
      </c>
      <c r="D122" s="32"/>
      <c r="E122" s="32"/>
      <c r="F122" s="25" t="str">
        <f>E17</f>
        <v xml:space="preserve"> </v>
      </c>
      <c r="G122" s="32"/>
      <c r="H122" s="32"/>
      <c r="I122" s="27" t="s">
        <v>25</v>
      </c>
      <c r="J122" s="30" t="str">
        <f>E23</f>
        <v xml:space="preserve"> 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>
      <c r="A123" s="32"/>
      <c r="B123" s="33"/>
      <c r="C123" s="27" t="s">
        <v>24</v>
      </c>
      <c r="D123" s="32"/>
      <c r="E123" s="32"/>
      <c r="F123" s="25" t="str">
        <f>IF(E20="","",E20)</f>
        <v/>
      </c>
      <c r="G123" s="32"/>
      <c r="H123" s="32"/>
      <c r="I123" s="27" t="s">
        <v>27</v>
      </c>
      <c r="J123" s="30" t="str">
        <f>E26</f>
        <v xml:space="preserve"> 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25"/>
      <c r="B125" s="126"/>
      <c r="C125" s="127" t="s">
        <v>151</v>
      </c>
      <c r="D125" s="128" t="s">
        <v>54</v>
      </c>
      <c r="E125" s="128" t="s">
        <v>50</v>
      </c>
      <c r="F125" s="128" t="s">
        <v>51</v>
      </c>
      <c r="G125" s="128" t="s">
        <v>152</v>
      </c>
      <c r="H125" s="128" t="s">
        <v>153</v>
      </c>
      <c r="I125" s="128" t="s">
        <v>154</v>
      </c>
      <c r="J125" s="129" t="s">
        <v>145</v>
      </c>
      <c r="K125" s="130" t="s">
        <v>155</v>
      </c>
      <c r="L125" s="131"/>
      <c r="M125" s="62" t="s">
        <v>1</v>
      </c>
      <c r="N125" s="63" t="s">
        <v>33</v>
      </c>
      <c r="O125" s="63" t="s">
        <v>156</v>
      </c>
      <c r="P125" s="63" t="s">
        <v>157</v>
      </c>
      <c r="Q125" s="63" t="s">
        <v>158</v>
      </c>
      <c r="R125" s="63" t="s">
        <v>159</v>
      </c>
      <c r="S125" s="63" t="s">
        <v>160</v>
      </c>
      <c r="T125" s="64" t="s">
        <v>161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>
      <c r="A126" s="32"/>
      <c r="B126" s="33"/>
      <c r="C126" s="69" t="s">
        <v>146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P127+P136+P148+P155</f>
        <v>0</v>
      </c>
      <c r="Q126" s="66"/>
      <c r="R126" s="133">
        <f>R127+R136+R148+R155</f>
        <v>0</v>
      </c>
      <c r="S126" s="66"/>
      <c r="T126" s="134">
        <f>T127+T136+T148+T155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68</v>
      </c>
      <c r="AU126" s="17" t="s">
        <v>147</v>
      </c>
      <c r="BK126" s="135">
        <f>BK127+BK136+BK148+BK155</f>
        <v>0</v>
      </c>
    </row>
    <row r="127" spans="1:63" s="12" customFormat="1" ht="25.9" customHeight="1">
      <c r="B127" s="136"/>
      <c r="D127" s="137" t="s">
        <v>68</v>
      </c>
      <c r="E127" s="138" t="s">
        <v>200</v>
      </c>
      <c r="F127" s="138" t="s">
        <v>201</v>
      </c>
      <c r="I127" s="139"/>
      <c r="J127" s="140">
        <f>BK127</f>
        <v>0</v>
      </c>
      <c r="L127" s="136"/>
      <c r="M127" s="141"/>
      <c r="N127" s="142"/>
      <c r="O127" s="142"/>
      <c r="P127" s="143">
        <f>P128</f>
        <v>0</v>
      </c>
      <c r="Q127" s="142"/>
      <c r="R127" s="143">
        <f>R128</f>
        <v>0</v>
      </c>
      <c r="S127" s="142"/>
      <c r="T127" s="144">
        <f>T128</f>
        <v>0</v>
      </c>
      <c r="AR127" s="137" t="s">
        <v>77</v>
      </c>
      <c r="AT127" s="145" t="s">
        <v>68</v>
      </c>
      <c r="AU127" s="145" t="s">
        <v>69</v>
      </c>
      <c r="AY127" s="137" t="s">
        <v>164</v>
      </c>
      <c r="BK127" s="146">
        <f>BK128</f>
        <v>0</v>
      </c>
    </row>
    <row r="128" spans="1:63" s="12" customFormat="1" ht="22.9" customHeight="1">
      <c r="B128" s="136"/>
      <c r="D128" s="137" t="s">
        <v>68</v>
      </c>
      <c r="E128" s="147" t="s">
        <v>233</v>
      </c>
      <c r="F128" s="147" t="s">
        <v>285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SUM(P129:P135)</f>
        <v>0</v>
      </c>
      <c r="Q128" s="142"/>
      <c r="R128" s="143">
        <f>SUM(R129:R135)</f>
        <v>0</v>
      </c>
      <c r="S128" s="142"/>
      <c r="T128" s="144">
        <f>SUM(T129:T135)</f>
        <v>0</v>
      </c>
      <c r="AR128" s="137" t="s">
        <v>77</v>
      </c>
      <c r="AT128" s="145" t="s">
        <v>68</v>
      </c>
      <c r="AU128" s="145" t="s">
        <v>77</v>
      </c>
      <c r="AY128" s="137" t="s">
        <v>164</v>
      </c>
      <c r="BK128" s="146">
        <f>SUM(BK129:BK135)</f>
        <v>0</v>
      </c>
    </row>
    <row r="129" spans="1:65" s="2" customFormat="1" ht="37.9" customHeight="1">
      <c r="A129" s="32"/>
      <c r="B129" s="149"/>
      <c r="C129" s="150" t="s">
        <v>705</v>
      </c>
      <c r="D129" s="150" t="s">
        <v>167</v>
      </c>
      <c r="E129" s="151" t="s">
        <v>1458</v>
      </c>
      <c r="F129" s="152" t="s">
        <v>1459</v>
      </c>
      <c r="G129" s="153" t="s">
        <v>280</v>
      </c>
      <c r="H129" s="154">
        <v>14</v>
      </c>
      <c r="I129" s="155"/>
      <c r="J129" s="156">
        <f t="shared" ref="J129:J135" si="0">ROUND(I129*H129,2)</f>
        <v>0</v>
      </c>
      <c r="K129" s="157"/>
      <c r="L129" s="33"/>
      <c r="M129" s="158" t="s">
        <v>1</v>
      </c>
      <c r="N129" s="159" t="s">
        <v>35</v>
      </c>
      <c r="O129" s="58"/>
      <c r="P129" s="160">
        <f t="shared" ref="P129:P135" si="1">O129*H129</f>
        <v>0</v>
      </c>
      <c r="Q129" s="160">
        <v>0</v>
      </c>
      <c r="R129" s="160">
        <f t="shared" ref="R129:R135" si="2">Q129*H129</f>
        <v>0</v>
      </c>
      <c r="S129" s="160">
        <v>0</v>
      </c>
      <c r="T129" s="161">
        <f t="shared" ref="T129:T135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176</v>
      </c>
      <c r="AT129" s="162" t="s">
        <v>167</v>
      </c>
      <c r="AU129" s="162" t="s">
        <v>84</v>
      </c>
      <c r="AY129" s="17" t="s">
        <v>164</v>
      </c>
      <c r="BE129" s="163">
        <f t="shared" ref="BE129:BE135" si="4">IF(N129="základná",J129,0)</f>
        <v>0</v>
      </c>
      <c r="BF129" s="163">
        <f t="shared" ref="BF129:BF135" si="5">IF(N129="znížená",J129,0)</f>
        <v>0</v>
      </c>
      <c r="BG129" s="163">
        <f t="shared" ref="BG129:BG135" si="6">IF(N129="zákl. prenesená",J129,0)</f>
        <v>0</v>
      </c>
      <c r="BH129" s="163">
        <f t="shared" ref="BH129:BH135" si="7">IF(N129="zníž. prenesená",J129,0)</f>
        <v>0</v>
      </c>
      <c r="BI129" s="163">
        <f t="shared" ref="BI129:BI135" si="8">IF(N129="nulová",J129,0)</f>
        <v>0</v>
      </c>
      <c r="BJ129" s="17" t="s">
        <v>84</v>
      </c>
      <c r="BK129" s="163">
        <f t="shared" ref="BK129:BK135" si="9">ROUND(I129*H129,2)</f>
        <v>0</v>
      </c>
      <c r="BL129" s="17" t="s">
        <v>176</v>
      </c>
      <c r="BM129" s="162" t="s">
        <v>84</v>
      </c>
    </row>
    <row r="130" spans="1:65" s="2" customFormat="1" ht="37.9" customHeight="1">
      <c r="A130" s="32"/>
      <c r="B130" s="149"/>
      <c r="C130" s="150" t="s">
        <v>1325</v>
      </c>
      <c r="D130" s="150" t="s">
        <v>167</v>
      </c>
      <c r="E130" s="151" t="s">
        <v>1460</v>
      </c>
      <c r="F130" s="152" t="s">
        <v>1461</v>
      </c>
      <c r="G130" s="153" t="s">
        <v>280</v>
      </c>
      <c r="H130" s="154">
        <v>40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35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176</v>
      </c>
      <c r="AT130" s="162" t="s">
        <v>167</v>
      </c>
      <c r="AU130" s="162" t="s">
        <v>84</v>
      </c>
      <c r="AY130" s="17" t="s">
        <v>164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176</v>
      </c>
      <c r="BM130" s="162" t="s">
        <v>176</v>
      </c>
    </row>
    <row r="131" spans="1:65" s="2" customFormat="1" ht="37.9" customHeight="1">
      <c r="A131" s="32"/>
      <c r="B131" s="149"/>
      <c r="C131" s="150" t="s">
        <v>708</v>
      </c>
      <c r="D131" s="150" t="s">
        <v>167</v>
      </c>
      <c r="E131" s="151" t="s">
        <v>1462</v>
      </c>
      <c r="F131" s="152" t="s">
        <v>1463</v>
      </c>
      <c r="G131" s="153" t="s">
        <v>280</v>
      </c>
      <c r="H131" s="154">
        <v>12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35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176</v>
      </c>
      <c r="AT131" s="162" t="s">
        <v>167</v>
      </c>
      <c r="AU131" s="162" t="s">
        <v>84</v>
      </c>
      <c r="AY131" s="17" t="s">
        <v>164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176</v>
      </c>
      <c r="BM131" s="162" t="s">
        <v>181</v>
      </c>
    </row>
    <row r="132" spans="1:65" s="2" customFormat="1" ht="37.9" customHeight="1">
      <c r="A132" s="32"/>
      <c r="B132" s="149"/>
      <c r="C132" s="150" t="s">
        <v>1334</v>
      </c>
      <c r="D132" s="150" t="s">
        <v>167</v>
      </c>
      <c r="E132" s="151" t="s">
        <v>867</v>
      </c>
      <c r="F132" s="152" t="s">
        <v>868</v>
      </c>
      <c r="G132" s="153" t="s">
        <v>280</v>
      </c>
      <c r="H132" s="154">
        <v>7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35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176</v>
      </c>
      <c r="AT132" s="162" t="s">
        <v>167</v>
      </c>
      <c r="AU132" s="162" t="s">
        <v>84</v>
      </c>
      <c r="AY132" s="17" t="s">
        <v>164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176</v>
      </c>
      <c r="BM132" s="162" t="s">
        <v>227</v>
      </c>
    </row>
    <row r="133" spans="1:65" s="2" customFormat="1" ht="14.45" customHeight="1">
      <c r="A133" s="32"/>
      <c r="B133" s="149"/>
      <c r="C133" s="150" t="s">
        <v>711</v>
      </c>
      <c r="D133" s="150" t="s">
        <v>167</v>
      </c>
      <c r="E133" s="151" t="s">
        <v>313</v>
      </c>
      <c r="F133" s="152" t="s">
        <v>314</v>
      </c>
      <c r="G133" s="153" t="s">
        <v>230</v>
      </c>
      <c r="H133" s="154">
        <v>1.38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35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176</v>
      </c>
      <c r="AT133" s="162" t="s">
        <v>167</v>
      </c>
      <c r="AU133" s="162" t="s">
        <v>84</v>
      </c>
      <c r="AY133" s="17" t="s">
        <v>164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176</v>
      </c>
      <c r="BM133" s="162" t="s">
        <v>238</v>
      </c>
    </row>
    <row r="134" spans="1:65" s="2" customFormat="1" ht="24.2" customHeight="1">
      <c r="A134" s="32"/>
      <c r="B134" s="149"/>
      <c r="C134" s="150" t="s">
        <v>1340</v>
      </c>
      <c r="D134" s="150" t="s">
        <v>167</v>
      </c>
      <c r="E134" s="151" t="s">
        <v>321</v>
      </c>
      <c r="F134" s="152" t="s">
        <v>322</v>
      </c>
      <c r="G134" s="153" t="s">
        <v>230</v>
      </c>
      <c r="H134" s="154">
        <v>1.38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35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176</v>
      </c>
      <c r="AT134" s="162" t="s">
        <v>167</v>
      </c>
      <c r="AU134" s="162" t="s">
        <v>84</v>
      </c>
      <c r="AY134" s="17" t="s">
        <v>164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176</v>
      </c>
      <c r="BM134" s="162" t="s">
        <v>247</v>
      </c>
    </row>
    <row r="135" spans="1:65" s="2" customFormat="1" ht="24.2" customHeight="1">
      <c r="A135" s="32"/>
      <c r="B135" s="149"/>
      <c r="C135" s="150" t="s">
        <v>714</v>
      </c>
      <c r="D135" s="150" t="s">
        <v>167</v>
      </c>
      <c r="E135" s="151" t="s">
        <v>1464</v>
      </c>
      <c r="F135" s="152" t="s">
        <v>1465</v>
      </c>
      <c r="G135" s="153" t="s">
        <v>230</v>
      </c>
      <c r="H135" s="154">
        <v>1.38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35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176</v>
      </c>
      <c r="AT135" s="162" t="s">
        <v>167</v>
      </c>
      <c r="AU135" s="162" t="s">
        <v>84</v>
      </c>
      <c r="AY135" s="17" t="s">
        <v>164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176</v>
      </c>
      <c r="BM135" s="162" t="s">
        <v>255</v>
      </c>
    </row>
    <row r="136" spans="1:65" s="12" customFormat="1" ht="25.9" customHeight="1">
      <c r="B136" s="136"/>
      <c r="D136" s="137" t="s">
        <v>68</v>
      </c>
      <c r="E136" s="138" t="s">
        <v>165</v>
      </c>
      <c r="F136" s="138" t="s">
        <v>166</v>
      </c>
      <c r="I136" s="139"/>
      <c r="J136" s="140">
        <f>BK136</f>
        <v>0</v>
      </c>
      <c r="L136" s="136"/>
      <c r="M136" s="141"/>
      <c r="N136" s="142"/>
      <c r="O136" s="142"/>
      <c r="P136" s="143">
        <f>SUM(P137:P147)</f>
        <v>0</v>
      </c>
      <c r="Q136" s="142"/>
      <c r="R136" s="143">
        <f>SUM(R137:R147)</f>
        <v>0</v>
      </c>
      <c r="S136" s="142"/>
      <c r="T136" s="144">
        <f>SUM(T137:T147)</f>
        <v>0</v>
      </c>
      <c r="AR136" s="137" t="s">
        <v>77</v>
      </c>
      <c r="AT136" s="145" t="s">
        <v>68</v>
      </c>
      <c r="AU136" s="145" t="s">
        <v>69</v>
      </c>
      <c r="AY136" s="137" t="s">
        <v>164</v>
      </c>
      <c r="BK136" s="146">
        <f>SUM(BK137:BK147)</f>
        <v>0</v>
      </c>
    </row>
    <row r="137" spans="1:65" s="2" customFormat="1" ht="24.2" customHeight="1">
      <c r="A137" s="32"/>
      <c r="B137" s="149"/>
      <c r="C137" s="150" t="s">
        <v>735</v>
      </c>
      <c r="D137" s="150" t="s">
        <v>167</v>
      </c>
      <c r="E137" s="151" t="s">
        <v>1803</v>
      </c>
      <c r="F137" s="152" t="s">
        <v>1804</v>
      </c>
      <c r="G137" s="153" t="s">
        <v>170</v>
      </c>
      <c r="H137" s="154">
        <v>95</v>
      </c>
      <c r="I137" s="155"/>
      <c r="J137" s="156">
        <f t="shared" ref="J137:J147" si="10">ROUND(I137*H137,2)</f>
        <v>0</v>
      </c>
      <c r="K137" s="157"/>
      <c r="L137" s="33"/>
      <c r="M137" s="158" t="s">
        <v>1</v>
      </c>
      <c r="N137" s="159" t="s">
        <v>35</v>
      </c>
      <c r="O137" s="58"/>
      <c r="P137" s="160">
        <f t="shared" ref="P137:P147" si="11">O137*H137</f>
        <v>0</v>
      </c>
      <c r="Q137" s="160">
        <v>0</v>
      </c>
      <c r="R137" s="160">
        <f t="shared" ref="R137:R147" si="12">Q137*H137</f>
        <v>0</v>
      </c>
      <c r="S137" s="160">
        <v>0</v>
      </c>
      <c r="T137" s="161">
        <f t="shared" ref="T137:T147" si="13"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176</v>
      </c>
      <c r="AT137" s="162" t="s">
        <v>167</v>
      </c>
      <c r="AU137" s="162" t="s">
        <v>77</v>
      </c>
      <c r="AY137" s="17" t="s">
        <v>164</v>
      </c>
      <c r="BE137" s="163">
        <f t="shared" ref="BE137:BE147" si="14">IF(N137="základná",J137,0)</f>
        <v>0</v>
      </c>
      <c r="BF137" s="163">
        <f t="shared" ref="BF137:BF147" si="15">IF(N137="znížená",J137,0)</f>
        <v>0</v>
      </c>
      <c r="BG137" s="163">
        <f t="shared" ref="BG137:BG147" si="16">IF(N137="zákl. prenesená",J137,0)</f>
        <v>0</v>
      </c>
      <c r="BH137" s="163">
        <f t="shared" ref="BH137:BH147" si="17">IF(N137="zníž. prenesená",J137,0)</f>
        <v>0</v>
      </c>
      <c r="BI137" s="163">
        <f t="shared" ref="BI137:BI147" si="18">IF(N137="nulová",J137,0)</f>
        <v>0</v>
      </c>
      <c r="BJ137" s="17" t="s">
        <v>84</v>
      </c>
      <c r="BK137" s="163">
        <f t="shared" ref="BK137:BK147" si="19">ROUND(I137*H137,2)</f>
        <v>0</v>
      </c>
      <c r="BL137" s="17" t="s">
        <v>176</v>
      </c>
      <c r="BM137" s="162" t="s">
        <v>171</v>
      </c>
    </row>
    <row r="138" spans="1:65" s="2" customFormat="1" ht="24.2" customHeight="1">
      <c r="A138" s="32"/>
      <c r="B138" s="149"/>
      <c r="C138" s="150" t="s">
        <v>1345</v>
      </c>
      <c r="D138" s="150" t="s">
        <v>167</v>
      </c>
      <c r="E138" s="151" t="s">
        <v>1468</v>
      </c>
      <c r="F138" s="152" t="s">
        <v>1469</v>
      </c>
      <c r="G138" s="153" t="s">
        <v>280</v>
      </c>
      <c r="H138" s="154">
        <v>9</v>
      </c>
      <c r="I138" s="155"/>
      <c r="J138" s="156">
        <f t="shared" si="10"/>
        <v>0</v>
      </c>
      <c r="K138" s="157"/>
      <c r="L138" s="33"/>
      <c r="M138" s="158" t="s">
        <v>1</v>
      </c>
      <c r="N138" s="159" t="s">
        <v>35</v>
      </c>
      <c r="O138" s="58"/>
      <c r="P138" s="160">
        <f t="shared" si="11"/>
        <v>0</v>
      </c>
      <c r="Q138" s="160">
        <v>0</v>
      </c>
      <c r="R138" s="160">
        <f t="shared" si="12"/>
        <v>0</v>
      </c>
      <c r="S138" s="160">
        <v>0</v>
      </c>
      <c r="T138" s="161">
        <f t="shared" si="1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176</v>
      </c>
      <c r="AT138" s="162" t="s">
        <v>167</v>
      </c>
      <c r="AU138" s="162" t="s">
        <v>77</v>
      </c>
      <c r="AY138" s="17" t="s">
        <v>164</v>
      </c>
      <c r="BE138" s="163">
        <f t="shared" si="14"/>
        <v>0</v>
      </c>
      <c r="BF138" s="163">
        <f t="shared" si="15"/>
        <v>0</v>
      </c>
      <c r="BG138" s="163">
        <f t="shared" si="16"/>
        <v>0</v>
      </c>
      <c r="BH138" s="163">
        <f t="shared" si="17"/>
        <v>0</v>
      </c>
      <c r="BI138" s="163">
        <f t="shared" si="18"/>
        <v>0</v>
      </c>
      <c r="BJ138" s="17" t="s">
        <v>84</v>
      </c>
      <c r="BK138" s="163">
        <f t="shared" si="19"/>
        <v>0</v>
      </c>
      <c r="BL138" s="17" t="s">
        <v>176</v>
      </c>
      <c r="BM138" s="162" t="s">
        <v>273</v>
      </c>
    </row>
    <row r="139" spans="1:65" s="2" customFormat="1" ht="14.45" customHeight="1">
      <c r="A139" s="32"/>
      <c r="B139" s="149"/>
      <c r="C139" s="164" t="s">
        <v>717</v>
      </c>
      <c r="D139" s="164" t="s">
        <v>172</v>
      </c>
      <c r="E139" s="165" t="s">
        <v>879</v>
      </c>
      <c r="F139" s="166" t="s">
        <v>1470</v>
      </c>
      <c r="G139" s="167" t="s">
        <v>280</v>
      </c>
      <c r="H139" s="168">
        <v>9</v>
      </c>
      <c r="I139" s="169"/>
      <c r="J139" s="170">
        <f t="shared" si="10"/>
        <v>0</v>
      </c>
      <c r="K139" s="171"/>
      <c r="L139" s="172"/>
      <c r="M139" s="173" t="s">
        <v>1</v>
      </c>
      <c r="N139" s="174" t="s">
        <v>35</v>
      </c>
      <c r="O139" s="58"/>
      <c r="P139" s="160">
        <f t="shared" si="11"/>
        <v>0</v>
      </c>
      <c r="Q139" s="160">
        <v>0</v>
      </c>
      <c r="R139" s="160">
        <f t="shared" si="12"/>
        <v>0</v>
      </c>
      <c r="S139" s="160">
        <v>0</v>
      </c>
      <c r="T139" s="161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227</v>
      </c>
      <c r="AT139" s="162" t="s">
        <v>172</v>
      </c>
      <c r="AU139" s="162" t="s">
        <v>77</v>
      </c>
      <c r="AY139" s="17" t="s">
        <v>164</v>
      </c>
      <c r="BE139" s="163">
        <f t="shared" si="14"/>
        <v>0</v>
      </c>
      <c r="BF139" s="163">
        <f t="shared" si="15"/>
        <v>0</v>
      </c>
      <c r="BG139" s="163">
        <f t="shared" si="16"/>
        <v>0</v>
      </c>
      <c r="BH139" s="163">
        <f t="shared" si="17"/>
        <v>0</v>
      </c>
      <c r="BI139" s="163">
        <f t="shared" si="18"/>
        <v>0</v>
      </c>
      <c r="BJ139" s="17" t="s">
        <v>84</v>
      </c>
      <c r="BK139" s="163">
        <f t="shared" si="19"/>
        <v>0</v>
      </c>
      <c r="BL139" s="17" t="s">
        <v>176</v>
      </c>
      <c r="BM139" s="162" t="s">
        <v>7</v>
      </c>
    </row>
    <row r="140" spans="1:65" s="2" customFormat="1" ht="24.2" customHeight="1">
      <c r="A140" s="32"/>
      <c r="B140" s="149"/>
      <c r="C140" s="150" t="s">
        <v>1352</v>
      </c>
      <c r="D140" s="150" t="s">
        <v>167</v>
      </c>
      <c r="E140" s="151" t="s">
        <v>1471</v>
      </c>
      <c r="F140" s="152" t="s">
        <v>1472</v>
      </c>
      <c r="G140" s="153" t="s">
        <v>280</v>
      </c>
      <c r="H140" s="154">
        <v>70</v>
      </c>
      <c r="I140" s="155"/>
      <c r="J140" s="156">
        <f t="shared" si="10"/>
        <v>0</v>
      </c>
      <c r="K140" s="157"/>
      <c r="L140" s="33"/>
      <c r="M140" s="158" t="s">
        <v>1</v>
      </c>
      <c r="N140" s="159" t="s">
        <v>35</v>
      </c>
      <c r="O140" s="58"/>
      <c r="P140" s="160">
        <f t="shared" si="11"/>
        <v>0</v>
      </c>
      <c r="Q140" s="160">
        <v>0</v>
      </c>
      <c r="R140" s="160">
        <f t="shared" si="12"/>
        <v>0</v>
      </c>
      <c r="S140" s="160">
        <v>0</v>
      </c>
      <c r="T140" s="161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176</v>
      </c>
      <c r="AT140" s="162" t="s">
        <v>167</v>
      </c>
      <c r="AU140" s="162" t="s">
        <v>77</v>
      </c>
      <c r="AY140" s="17" t="s">
        <v>164</v>
      </c>
      <c r="BE140" s="163">
        <f t="shared" si="14"/>
        <v>0</v>
      </c>
      <c r="BF140" s="163">
        <f t="shared" si="15"/>
        <v>0</v>
      </c>
      <c r="BG140" s="163">
        <f t="shared" si="16"/>
        <v>0</v>
      </c>
      <c r="BH140" s="163">
        <f t="shared" si="17"/>
        <v>0</v>
      </c>
      <c r="BI140" s="163">
        <f t="shared" si="18"/>
        <v>0</v>
      </c>
      <c r="BJ140" s="17" t="s">
        <v>84</v>
      </c>
      <c r="BK140" s="163">
        <f t="shared" si="19"/>
        <v>0</v>
      </c>
      <c r="BL140" s="17" t="s">
        <v>176</v>
      </c>
      <c r="BM140" s="162" t="s">
        <v>290</v>
      </c>
    </row>
    <row r="141" spans="1:65" s="2" customFormat="1" ht="14.45" customHeight="1">
      <c r="A141" s="32"/>
      <c r="B141" s="149"/>
      <c r="C141" s="164" t="s">
        <v>720</v>
      </c>
      <c r="D141" s="164" t="s">
        <v>172</v>
      </c>
      <c r="E141" s="165" t="s">
        <v>1473</v>
      </c>
      <c r="F141" s="166" t="s">
        <v>1474</v>
      </c>
      <c r="G141" s="167" t="s">
        <v>280</v>
      </c>
      <c r="H141" s="168">
        <v>70</v>
      </c>
      <c r="I141" s="169"/>
      <c r="J141" s="170">
        <f t="shared" si="10"/>
        <v>0</v>
      </c>
      <c r="K141" s="171"/>
      <c r="L141" s="172"/>
      <c r="M141" s="173" t="s">
        <v>1</v>
      </c>
      <c r="N141" s="174" t="s">
        <v>35</v>
      </c>
      <c r="O141" s="58"/>
      <c r="P141" s="160">
        <f t="shared" si="11"/>
        <v>0</v>
      </c>
      <c r="Q141" s="160">
        <v>0</v>
      </c>
      <c r="R141" s="160">
        <f t="shared" si="12"/>
        <v>0</v>
      </c>
      <c r="S141" s="160">
        <v>0</v>
      </c>
      <c r="T141" s="161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227</v>
      </c>
      <c r="AT141" s="162" t="s">
        <v>172</v>
      </c>
      <c r="AU141" s="162" t="s">
        <v>77</v>
      </c>
      <c r="AY141" s="17" t="s">
        <v>164</v>
      </c>
      <c r="BE141" s="163">
        <f t="shared" si="14"/>
        <v>0</v>
      </c>
      <c r="BF141" s="163">
        <f t="shared" si="15"/>
        <v>0</v>
      </c>
      <c r="BG141" s="163">
        <f t="shared" si="16"/>
        <v>0</v>
      </c>
      <c r="BH141" s="163">
        <f t="shared" si="17"/>
        <v>0</v>
      </c>
      <c r="BI141" s="163">
        <f t="shared" si="18"/>
        <v>0</v>
      </c>
      <c r="BJ141" s="17" t="s">
        <v>84</v>
      </c>
      <c r="BK141" s="163">
        <f t="shared" si="19"/>
        <v>0</v>
      </c>
      <c r="BL141" s="17" t="s">
        <v>176</v>
      </c>
      <c r="BM141" s="162" t="s">
        <v>299</v>
      </c>
    </row>
    <row r="142" spans="1:65" s="2" customFormat="1" ht="24.2" customHeight="1">
      <c r="A142" s="32"/>
      <c r="B142" s="149"/>
      <c r="C142" s="150" t="s">
        <v>1359</v>
      </c>
      <c r="D142" s="150" t="s">
        <v>167</v>
      </c>
      <c r="E142" s="151" t="s">
        <v>1475</v>
      </c>
      <c r="F142" s="152" t="s">
        <v>1476</v>
      </c>
      <c r="G142" s="153" t="s">
        <v>280</v>
      </c>
      <c r="H142" s="154">
        <v>81</v>
      </c>
      <c r="I142" s="155"/>
      <c r="J142" s="156">
        <f t="shared" si="10"/>
        <v>0</v>
      </c>
      <c r="K142" s="157"/>
      <c r="L142" s="33"/>
      <c r="M142" s="158" t="s">
        <v>1</v>
      </c>
      <c r="N142" s="159" t="s">
        <v>35</v>
      </c>
      <c r="O142" s="58"/>
      <c r="P142" s="160">
        <f t="shared" si="11"/>
        <v>0</v>
      </c>
      <c r="Q142" s="160">
        <v>0</v>
      </c>
      <c r="R142" s="160">
        <f t="shared" si="12"/>
        <v>0</v>
      </c>
      <c r="S142" s="160">
        <v>0</v>
      </c>
      <c r="T142" s="161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176</v>
      </c>
      <c r="AT142" s="162" t="s">
        <v>167</v>
      </c>
      <c r="AU142" s="162" t="s">
        <v>77</v>
      </c>
      <c r="AY142" s="17" t="s">
        <v>164</v>
      </c>
      <c r="BE142" s="163">
        <f t="shared" si="14"/>
        <v>0</v>
      </c>
      <c r="BF142" s="163">
        <f t="shared" si="15"/>
        <v>0</v>
      </c>
      <c r="BG142" s="163">
        <f t="shared" si="16"/>
        <v>0</v>
      </c>
      <c r="BH142" s="163">
        <f t="shared" si="17"/>
        <v>0</v>
      </c>
      <c r="BI142" s="163">
        <f t="shared" si="18"/>
        <v>0</v>
      </c>
      <c r="BJ142" s="17" t="s">
        <v>84</v>
      </c>
      <c r="BK142" s="163">
        <f t="shared" si="19"/>
        <v>0</v>
      </c>
      <c r="BL142" s="17" t="s">
        <v>176</v>
      </c>
      <c r="BM142" s="162" t="s">
        <v>308</v>
      </c>
    </row>
    <row r="143" spans="1:65" s="2" customFormat="1" ht="14.45" customHeight="1">
      <c r="A143" s="32"/>
      <c r="B143" s="149"/>
      <c r="C143" s="164" t="s">
        <v>723</v>
      </c>
      <c r="D143" s="164" t="s">
        <v>172</v>
      </c>
      <c r="E143" s="165" t="s">
        <v>1477</v>
      </c>
      <c r="F143" s="166" t="s">
        <v>1478</v>
      </c>
      <c r="G143" s="167" t="s">
        <v>280</v>
      </c>
      <c r="H143" s="168">
        <v>26</v>
      </c>
      <c r="I143" s="169"/>
      <c r="J143" s="170">
        <f t="shared" si="10"/>
        <v>0</v>
      </c>
      <c r="K143" s="171"/>
      <c r="L143" s="172"/>
      <c r="M143" s="173" t="s">
        <v>1</v>
      </c>
      <c r="N143" s="174" t="s">
        <v>35</v>
      </c>
      <c r="O143" s="58"/>
      <c r="P143" s="160">
        <f t="shared" si="11"/>
        <v>0</v>
      </c>
      <c r="Q143" s="160">
        <v>0</v>
      </c>
      <c r="R143" s="160">
        <f t="shared" si="12"/>
        <v>0</v>
      </c>
      <c r="S143" s="160">
        <v>0</v>
      </c>
      <c r="T143" s="161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227</v>
      </c>
      <c r="AT143" s="162" t="s">
        <v>172</v>
      </c>
      <c r="AU143" s="162" t="s">
        <v>77</v>
      </c>
      <c r="AY143" s="17" t="s">
        <v>164</v>
      </c>
      <c r="BE143" s="163">
        <f t="shared" si="14"/>
        <v>0</v>
      </c>
      <c r="BF143" s="163">
        <f t="shared" si="15"/>
        <v>0</v>
      </c>
      <c r="BG143" s="163">
        <f t="shared" si="16"/>
        <v>0</v>
      </c>
      <c r="BH143" s="163">
        <f t="shared" si="17"/>
        <v>0</v>
      </c>
      <c r="BI143" s="163">
        <f t="shared" si="18"/>
        <v>0</v>
      </c>
      <c r="BJ143" s="17" t="s">
        <v>84</v>
      </c>
      <c r="BK143" s="163">
        <f t="shared" si="19"/>
        <v>0</v>
      </c>
      <c r="BL143" s="17" t="s">
        <v>176</v>
      </c>
      <c r="BM143" s="162" t="s">
        <v>316</v>
      </c>
    </row>
    <row r="144" spans="1:65" s="2" customFormat="1" ht="14.45" customHeight="1">
      <c r="A144" s="32"/>
      <c r="B144" s="149"/>
      <c r="C144" s="164" t="s">
        <v>1805</v>
      </c>
      <c r="D144" s="164" t="s">
        <v>172</v>
      </c>
      <c r="E144" s="165" t="s">
        <v>1479</v>
      </c>
      <c r="F144" s="166" t="s">
        <v>1480</v>
      </c>
      <c r="G144" s="167" t="s">
        <v>280</v>
      </c>
      <c r="H144" s="168">
        <v>38</v>
      </c>
      <c r="I144" s="169"/>
      <c r="J144" s="170">
        <f t="shared" si="10"/>
        <v>0</v>
      </c>
      <c r="K144" s="171"/>
      <c r="L144" s="172"/>
      <c r="M144" s="173" t="s">
        <v>1</v>
      </c>
      <c r="N144" s="174" t="s">
        <v>35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227</v>
      </c>
      <c r="AT144" s="162" t="s">
        <v>172</v>
      </c>
      <c r="AU144" s="162" t="s">
        <v>77</v>
      </c>
      <c r="AY144" s="17" t="s">
        <v>164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84</v>
      </c>
      <c r="BK144" s="163">
        <f t="shared" si="19"/>
        <v>0</v>
      </c>
      <c r="BL144" s="17" t="s">
        <v>176</v>
      </c>
      <c r="BM144" s="162" t="s">
        <v>324</v>
      </c>
    </row>
    <row r="145" spans="1:65" s="2" customFormat="1" ht="14.45" customHeight="1">
      <c r="A145" s="32"/>
      <c r="B145" s="149"/>
      <c r="C145" s="164" t="s">
        <v>726</v>
      </c>
      <c r="D145" s="164" t="s">
        <v>172</v>
      </c>
      <c r="E145" s="165" t="s">
        <v>1481</v>
      </c>
      <c r="F145" s="166" t="s">
        <v>1482</v>
      </c>
      <c r="G145" s="167" t="s">
        <v>280</v>
      </c>
      <c r="H145" s="168">
        <v>17</v>
      </c>
      <c r="I145" s="169"/>
      <c r="J145" s="170">
        <f t="shared" si="10"/>
        <v>0</v>
      </c>
      <c r="K145" s="171"/>
      <c r="L145" s="172"/>
      <c r="M145" s="173" t="s">
        <v>1</v>
      </c>
      <c r="N145" s="174" t="s">
        <v>35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227</v>
      </c>
      <c r="AT145" s="162" t="s">
        <v>172</v>
      </c>
      <c r="AU145" s="162" t="s">
        <v>77</v>
      </c>
      <c r="AY145" s="17" t="s">
        <v>164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84</v>
      </c>
      <c r="BK145" s="163">
        <f t="shared" si="19"/>
        <v>0</v>
      </c>
      <c r="BL145" s="17" t="s">
        <v>176</v>
      </c>
      <c r="BM145" s="162" t="s">
        <v>175</v>
      </c>
    </row>
    <row r="146" spans="1:65" s="2" customFormat="1" ht="24.2" customHeight="1">
      <c r="A146" s="32"/>
      <c r="B146" s="149"/>
      <c r="C146" s="150" t="s">
        <v>1806</v>
      </c>
      <c r="D146" s="150" t="s">
        <v>167</v>
      </c>
      <c r="E146" s="151" t="s">
        <v>392</v>
      </c>
      <c r="F146" s="152" t="s">
        <v>393</v>
      </c>
      <c r="G146" s="153" t="s">
        <v>180</v>
      </c>
      <c r="H146" s="175"/>
      <c r="I146" s="155"/>
      <c r="J146" s="156">
        <f t="shared" si="10"/>
        <v>0</v>
      </c>
      <c r="K146" s="157"/>
      <c r="L146" s="33"/>
      <c r="M146" s="158" t="s">
        <v>1</v>
      </c>
      <c r="N146" s="159" t="s">
        <v>35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176</v>
      </c>
      <c r="AT146" s="162" t="s">
        <v>167</v>
      </c>
      <c r="AU146" s="162" t="s">
        <v>77</v>
      </c>
      <c r="AY146" s="17" t="s">
        <v>164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84</v>
      </c>
      <c r="BK146" s="163">
        <f t="shared" si="19"/>
        <v>0</v>
      </c>
      <c r="BL146" s="17" t="s">
        <v>176</v>
      </c>
      <c r="BM146" s="162" t="s">
        <v>343</v>
      </c>
    </row>
    <row r="147" spans="1:65" s="2" customFormat="1" ht="24.2" customHeight="1">
      <c r="A147" s="32"/>
      <c r="B147" s="149"/>
      <c r="C147" s="150" t="s">
        <v>729</v>
      </c>
      <c r="D147" s="150" t="s">
        <v>167</v>
      </c>
      <c r="E147" s="151" t="s">
        <v>889</v>
      </c>
      <c r="F147" s="152" t="s">
        <v>890</v>
      </c>
      <c r="G147" s="153" t="s">
        <v>180</v>
      </c>
      <c r="H147" s="175"/>
      <c r="I147" s="155"/>
      <c r="J147" s="156">
        <f t="shared" si="10"/>
        <v>0</v>
      </c>
      <c r="K147" s="157"/>
      <c r="L147" s="33"/>
      <c r="M147" s="158" t="s">
        <v>1</v>
      </c>
      <c r="N147" s="159" t="s">
        <v>35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176</v>
      </c>
      <c r="AT147" s="162" t="s">
        <v>167</v>
      </c>
      <c r="AU147" s="162" t="s">
        <v>77</v>
      </c>
      <c r="AY147" s="17" t="s">
        <v>164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176</v>
      </c>
      <c r="BM147" s="162" t="s">
        <v>351</v>
      </c>
    </row>
    <row r="148" spans="1:65" s="12" customFormat="1" ht="25.9" customHeight="1">
      <c r="B148" s="136"/>
      <c r="D148" s="137" t="s">
        <v>68</v>
      </c>
      <c r="E148" s="138" t="s">
        <v>162</v>
      </c>
      <c r="F148" s="138" t="s">
        <v>163</v>
      </c>
      <c r="I148" s="139"/>
      <c r="J148" s="140">
        <f>BK148</f>
        <v>0</v>
      </c>
      <c r="L148" s="136"/>
      <c r="M148" s="141"/>
      <c r="N148" s="142"/>
      <c r="O148" s="142"/>
      <c r="P148" s="143">
        <f>P149</f>
        <v>0</v>
      </c>
      <c r="Q148" s="142"/>
      <c r="R148" s="143">
        <f>R149</f>
        <v>0</v>
      </c>
      <c r="S148" s="142"/>
      <c r="T148" s="144">
        <f>T149</f>
        <v>0</v>
      </c>
      <c r="AR148" s="137" t="s">
        <v>84</v>
      </c>
      <c r="AT148" s="145" t="s">
        <v>68</v>
      </c>
      <c r="AU148" s="145" t="s">
        <v>69</v>
      </c>
      <c r="AY148" s="137" t="s">
        <v>164</v>
      </c>
      <c r="BK148" s="146">
        <f>BK149</f>
        <v>0</v>
      </c>
    </row>
    <row r="149" spans="1:65" s="12" customFormat="1" ht="22.9" customHeight="1">
      <c r="B149" s="136"/>
      <c r="D149" s="137" t="s">
        <v>68</v>
      </c>
      <c r="E149" s="147" t="s">
        <v>1515</v>
      </c>
      <c r="F149" s="147" t="s">
        <v>1516</v>
      </c>
      <c r="I149" s="139"/>
      <c r="J149" s="148">
        <f>BK149</f>
        <v>0</v>
      </c>
      <c r="L149" s="136"/>
      <c r="M149" s="141"/>
      <c r="N149" s="142"/>
      <c r="O149" s="142"/>
      <c r="P149" s="143">
        <f>SUM(P150:P154)</f>
        <v>0</v>
      </c>
      <c r="Q149" s="142"/>
      <c r="R149" s="143">
        <f>SUM(R150:R154)</f>
        <v>0</v>
      </c>
      <c r="S149" s="142"/>
      <c r="T149" s="144">
        <f>SUM(T150:T154)</f>
        <v>0</v>
      </c>
      <c r="AR149" s="137" t="s">
        <v>84</v>
      </c>
      <c r="AT149" s="145" t="s">
        <v>68</v>
      </c>
      <c r="AU149" s="145" t="s">
        <v>77</v>
      </c>
      <c r="AY149" s="137" t="s">
        <v>164</v>
      </c>
      <c r="BK149" s="146">
        <f>SUM(BK150:BK154)</f>
        <v>0</v>
      </c>
    </row>
    <row r="150" spans="1:65" s="2" customFormat="1" ht="24.2" customHeight="1">
      <c r="A150" s="32"/>
      <c r="B150" s="149"/>
      <c r="C150" s="150" t="s">
        <v>1807</v>
      </c>
      <c r="D150" s="150" t="s">
        <v>167</v>
      </c>
      <c r="E150" s="151" t="s">
        <v>1808</v>
      </c>
      <c r="F150" s="152" t="s">
        <v>1809</v>
      </c>
      <c r="G150" s="153" t="s">
        <v>280</v>
      </c>
      <c r="H150" s="154">
        <v>64</v>
      </c>
      <c r="I150" s="155"/>
      <c r="J150" s="156">
        <f>ROUND(I150*H150,2)</f>
        <v>0</v>
      </c>
      <c r="K150" s="157"/>
      <c r="L150" s="33"/>
      <c r="M150" s="158" t="s">
        <v>1</v>
      </c>
      <c r="N150" s="159" t="s">
        <v>35</v>
      </c>
      <c r="O150" s="58"/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171</v>
      </c>
      <c r="AT150" s="162" t="s">
        <v>167</v>
      </c>
      <c r="AU150" s="162" t="s">
        <v>84</v>
      </c>
      <c r="AY150" s="17" t="s">
        <v>164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7" t="s">
        <v>84</v>
      </c>
      <c r="BK150" s="163">
        <f>ROUND(I150*H150,2)</f>
        <v>0</v>
      </c>
      <c r="BL150" s="17" t="s">
        <v>171</v>
      </c>
      <c r="BM150" s="162" t="s">
        <v>422</v>
      </c>
    </row>
    <row r="151" spans="1:65" s="2" customFormat="1" ht="24.2" customHeight="1">
      <c r="A151" s="32"/>
      <c r="B151" s="149"/>
      <c r="C151" s="150" t="s">
        <v>738</v>
      </c>
      <c r="D151" s="150" t="s">
        <v>167</v>
      </c>
      <c r="E151" s="151" t="s">
        <v>1810</v>
      </c>
      <c r="F151" s="152" t="s">
        <v>1811</v>
      </c>
      <c r="G151" s="153" t="s">
        <v>280</v>
      </c>
      <c r="H151" s="154">
        <v>17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35</v>
      </c>
      <c r="O151" s="58"/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171</v>
      </c>
      <c r="AT151" s="162" t="s">
        <v>167</v>
      </c>
      <c r="AU151" s="162" t="s">
        <v>84</v>
      </c>
      <c r="AY151" s="17" t="s">
        <v>164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7" t="s">
        <v>84</v>
      </c>
      <c r="BK151" s="163">
        <f>ROUND(I151*H151,2)</f>
        <v>0</v>
      </c>
      <c r="BL151" s="17" t="s">
        <v>171</v>
      </c>
      <c r="BM151" s="162" t="s">
        <v>430</v>
      </c>
    </row>
    <row r="152" spans="1:65" s="2" customFormat="1" ht="14.45" customHeight="1">
      <c r="A152" s="32"/>
      <c r="B152" s="149"/>
      <c r="C152" s="150" t="s">
        <v>1812</v>
      </c>
      <c r="D152" s="150" t="s">
        <v>167</v>
      </c>
      <c r="E152" s="151" t="s">
        <v>1525</v>
      </c>
      <c r="F152" s="152" t="s">
        <v>1526</v>
      </c>
      <c r="G152" s="153" t="s">
        <v>280</v>
      </c>
      <c r="H152" s="154">
        <v>26</v>
      </c>
      <c r="I152" s="155"/>
      <c r="J152" s="156">
        <f>ROUND(I152*H152,2)</f>
        <v>0</v>
      </c>
      <c r="K152" s="157"/>
      <c r="L152" s="33"/>
      <c r="M152" s="158" t="s">
        <v>1</v>
      </c>
      <c r="N152" s="159" t="s">
        <v>35</v>
      </c>
      <c r="O152" s="58"/>
      <c r="P152" s="160">
        <f>O152*H152</f>
        <v>0</v>
      </c>
      <c r="Q152" s="160">
        <v>0</v>
      </c>
      <c r="R152" s="160">
        <f>Q152*H152</f>
        <v>0</v>
      </c>
      <c r="S152" s="160">
        <v>0</v>
      </c>
      <c r="T152" s="16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171</v>
      </c>
      <c r="AT152" s="162" t="s">
        <v>167</v>
      </c>
      <c r="AU152" s="162" t="s">
        <v>84</v>
      </c>
      <c r="AY152" s="17" t="s">
        <v>164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7" t="s">
        <v>84</v>
      </c>
      <c r="BK152" s="163">
        <f>ROUND(I152*H152,2)</f>
        <v>0</v>
      </c>
      <c r="BL152" s="17" t="s">
        <v>171</v>
      </c>
      <c r="BM152" s="162" t="s">
        <v>438</v>
      </c>
    </row>
    <row r="153" spans="1:65" s="2" customFormat="1" ht="14.45" customHeight="1">
      <c r="A153" s="32"/>
      <c r="B153" s="149"/>
      <c r="C153" s="150" t="s">
        <v>732</v>
      </c>
      <c r="D153" s="150" t="s">
        <v>167</v>
      </c>
      <c r="E153" s="151" t="s">
        <v>1527</v>
      </c>
      <c r="F153" s="152" t="s">
        <v>1528</v>
      </c>
      <c r="G153" s="153" t="s">
        <v>280</v>
      </c>
      <c r="H153" s="154">
        <v>38</v>
      </c>
      <c r="I153" s="155"/>
      <c r="J153" s="156">
        <f>ROUND(I153*H153,2)</f>
        <v>0</v>
      </c>
      <c r="K153" s="157"/>
      <c r="L153" s="33"/>
      <c r="M153" s="158" t="s">
        <v>1</v>
      </c>
      <c r="N153" s="159" t="s">
        <v>35</v>
      </c>
      <c r="O153" s="58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171</v>
      </c>
      <c r="AT153" s="162" t="s">
        <v>167</v>
      </c>
      <c r="AU153" s="162" t="s">
        <v>84</v>
      </c>
      <c r="AY153" s="17" t="s">
        <v>164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7" t="s">
        <v>84</v>
      </c>
      <c r="BK153" s="163">
        <f>ROUND(I153*H153,2)</f>
        <v>0</v>
      </c>
      <c r="BL153" s="17" t="s">
        <v>171</v>
      </c>
      <c r="BM153" s="162" t="s">
        <v>446</v>
      </c>
    </row>
    <row r="154" spans="1:65" s="2" customFormat="1" ht="14.45" customHeight="1">
      <c r="A154" s="32"/>
      <c r="B154" s="149"/>
      <c r="C154" s="150" t="s">
        <v>1813</v>
      </c>
      <c r="D154" s="150" t="s">
        <v>167</v>
      </c>
      <c r="E154" s="151" t="s">
        <v>1529</v>
      </c>
      <c r="F154" s="152" t="s">
        <v>1530</v>
      </c>
      <c r="G154" s="153" t="s">
        <v>280</v>
      </c>
      <c r="H154" s="154">
        <v>17</v>
      </c>
      <c r="I154" s="155"/>
      <c r="J154" s="156">
        <f>ROUND(I154*H154,2)</f>
        <v>0</v>
      </c>
      <c r="K154" s="157"/>
      <c r="L154" s="33"/>
      <c r="M154" s="158" t="s">
        <v>1</v>
      </c>
      <c r="N154" s="159" t="s">
        <v>35</v>
      </c>
      <c r="O154" s="58"/>
      <c r="P154" s="160">
        <f>O154*H154</f>
        <v>0</v>
      </c>
      <c r="Q154" s="160">
        <v>0</v>
      </c>
      <c r="R154" s="160">
        <f>Q154*H154</f>
        <v>0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171</v>
      </c>
      <c r="AT154" s="162" t="s">
        <v>167</v>
      </c>
      <c r="AU154" s="162" t="s">
        <v>84</v>
      </c>
      <c r="AY154" s="17" t="s">
        <v>164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7" t="s">
        <v>84</v>
      </c>
      <c r="BK154" s="163">
        <f>ROUND(I154*H154,2)</f>
        <v>0</v>
      </c>
      <c r="BL154" s="17" t="s">
        <v>171</v>
      </c>
      <c r="BM154" s="162" t="s">
        <v>456</v>
      </c>
    </row>
    <row r="155" spans="1:65" s="12" customFormat="1" ht="25.9" customHeight="1">
      <c r="B155" s="136"/>
      <c r="D155" s="137" t="s">
        <v>68</v>
      </c>
      <c r="E155" s="138" t="s">
        <v>306</v>
      </c>
      <c r="F155" s="138" t="s">
        <v>1049</v>
      </c>
      <c r="I155" s="139"/>
      <c r="J155" s="140">
        <f>BK155</f>
        <v>0</v>
      </c>
      <c r="L155" s="136"/>
      <c r="M155" s="141"/>
      <c r="N155" s="142"/>
      <c r="O155" s="142"/>
      <c r="P155" s="143">
        <f>P156</f>
        <v>0</v>
      </c>
      <c r="Q155" s="142"/>
      <c r="R155" s="143">
        <f>R156</f>
        <v>0</v>
      </c>
      <c r="S155" s="142"/>
      <c r="T155" s="144">
        <f>T156</f>
        <v>0</v>
      </c>
      <c r="AR155" s="137" t="s">
        <v>176</v>
      </c>
      <c r="AT155" s="145" t="s">
        <v>68</v>
      </c>
      <c r="AU155" s="145" t="s">
        <v>69</v>
      </c>
      <c r="AY155" s="137" t="s">
        <v>164</v>
      </c>
      <c r="BK155" s="146">
        <f>BK156</f>
        <v>0</v>
      </c>
    </row>
    <row r="156" spans="1:65" s="2" customFormat="1" ht="37.9" customHeight="1">
      <c r="A156" s="32"/>
      <c r="B156" s="149"/>
      <c r="C156" s="150" t="s">
        <v>1814</v>
      </c>
      <c r="D156" s="150" t="s">
        <v>167</v>
      </c>
      <c r="E156" s="151" t="s">
        <v>1440</v>
      </c>
      <c r="F156" s="152" t="s">
        <v>1815</v>
      </c>
      <c r="G156" s="153" t="s">
        <v>764</v>
      </c>
      <c r="H156" s="154">
        <v>12</v>
      </c>
      <c r="I156" s="155"/>
      <c r="J156" s="156">
        <f>ROUND(I156*H156,2)</f>
        <v>0</v>
      </c>
      <c r="K156" s="157"/>
      <c r="L156" s="33"/>
      <c r="M156" s="176" t="s">
        <v>1</v>
      </c>
      <c r="N156" s="177" t="s">
        <v>35</v>
      </c>
      <c r="O156" s="178"/>
      <c r="P156" s="179">
        <f>O156*H156</f>
        <v>0</v>
      </c>
      <c r="Q156" s="179">
        <v>0</v>
      </c>
      <c r="R156" s="179">
        <f>Q156*H156</f>
        <v>0</v>
      </c>
      <c r="S156" s="179">
        <v>0</v>
      </c>
      <c r="T156" s="180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1053</v>
      </c>
      <c r="AT156" s="162" t="s">
        <v>167</v>
      </c>
      <c r="AU156" s="162" t="s">
        <v>77</v>
      </c>
      <c r="AY156" s="17" t="s">
        <v>164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84</v>
      </c>
      <c r="BK156" s="163">
        <f>ROUND(I156*H156,2)</f>
        <v>0</v>
      </c>
      <c r="BL156" s="17" t="s">
        <v>1053</v>
      </c>
      <c r="BM156" s="162" t="s">
        <v>812</v>
      </c>
    </row>
    <row r="157" spans="1:65" s="2" customFormat="1" ht="6.95" customHeight="1">
      <c r="A157" s="32"/>
      <c r="B157" s="47"/>
      <c r="C157" s="48"/>
      <c r="D157" s="48"/>
      <c r="E157" s="48"/>
      <c r="F157" s="48"/>
      <c r="G157" s="48"/>
      <c r="H157" s="48"/>
      <c r="I157" s="48"/>
      <c r="J157" s="48"/>
      <c r="K157" s="48"/>
      <c r="L157" s="33"/>
      <c r="M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</row>
  </sheetData>
  <autoFilter ref="C125:K156" xr:uid="{00000000-0009-0000-0000-00000C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70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117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1058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1816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ROUND((SUM(BE125:BE169)),  2)</f>
        <v>0</v>
      </c>
      <c r="G35" s="32"/>
      <c r="H35" s="32"/>
      <c r="I35" s="105">
        <v>0.2</v>
      </c>
      <c r="J35" s="104">
        <f>ROUND(((SUM(BE125:BE169))*I35),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ROUND((SUM(BF125:BF169)),  2)</f>
        <v>0</v>
      </c>
      <c r="G36" s="32"/>
      <c r="H36" s="32"/>
      <c r="I36" s="105">
        <v>0.2</v>
      </c>
      <c r="J36" s="104">
        <f>ROUND(((SUM(BF125:BF169))*I36),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ROUND((SUM(BG125:BG169)),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ROUND((SUM(BH125:BH169)),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ROUND((SUM(BI125:BI169)),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1058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07 - VZT - práce navyše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858</v>
      </c>
      <c r="E99" s="119"/>
      <c r="F99" s="119"/>
      <c r="G99" s="119"/>
      <c r="H99" s="119"/>
      <c r="I99" s="119"/>
      <c r="J99" s="120">
        <f>J126</f>
        <v>0</v>
      </c>
      <c r="L99" s="117"/>
    </row>
    <row r="100" spans="1:47" s="10" customFormat="1" ht="19.899999999999999" customHeight="1">
      <c r="B100" s="121"/>
      <c r="D100" s="122" t="s">
        <v>1367</v>
      </c>
      <c r="E100" s="123"/>
      <c r="F100" s="123"/>
      <c r="G100" s="123"/>
      <c r="H100" s="123"/>
      <c r="I100" s="123"/>
      <c r="J100" s="124">
        <f>J127</f>
        <v>0</v>
      </c>
      <c r="L100" s="121"/>
    </row>
    <row r="101" spans="1:47" s="10" customFormat="1" ht="14.85" customHeight="1">
      <c r="B101" s="121"/>
      <c r="D101" s="122" t="s">
        <v>1368</v>
      </c>
      <c r="E101" s="123"/>
      <c r="F101" s="123"/>
      <c r="G101" s="123"/>
      <c r="H101" s="123"/>
      <c r="I101" s="123"/>
      <c r="J101" s="124">
        <f>J128</f>
        <v>0</v>
      </c>
      <c r="L101" s="121"/>
    </row>
    <row r="102" spans="1:47" s="10" customFormat="1" ht="14.85" customHeight="1">
      <c r="B102" s="121"/>
      <c r="D102" s="122" t="s">
        <v>1369</v>
      </c>
      <c r="E102" s="123"/>
      <c r="F102" s="123"/>
      <c r="G102" s="123"/>
      <c r="H102" s="123"/>
      <c r="I102" s="123"/>
      <c r="J102" s="124">
        <f>J141</f>
        <v>0</v>
      </c>
      <c r="L102" s="121"/>
    </row>
    <row r="103" spans="1:47" s="10" customFormat="1" ht="14.85" customHeight="1">
      <c r="B103" s="121"/>
      <c r="D103" s="122" t="s">
        <v>1370</v>
      </c>
      <c r="E103" s="123"/>
      <c r="F103" s="123"/>
      <c r="G103" s="123"/>
      <c r="H103" s="123"/>
      <c r="I103" s="123"/>
      <c r="J103" s="124">
        <f>J152</f>
        <v>0</v>
      </c>
      <c r="L103" s="121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150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14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6.5" customHeight="1">
      <c r="A113" s="32"/>
      <c r="B113" s="33"/>
      <c r="C113" s="32"/>
      <c r="D113" s="32"/>
      <c r="E113" s="356" t="str">
        <f>E7</f>
        <v>Rekonštrukcia predškolského zariadenia MŠ Hrebendova,Lunik IX Košice</v>
      </c>
      <c r="F113" s="357"/>
      <c r="G113" s="357"/>
      <c r="H113" s="357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1" customFormat="1" ht="12" customHeight="1">
      <c r="B114" s="20"/>
      <c r="C114" s="27" t="s">
        <v>141</v>
      </c>
      <c r="L114" s="20"/>
    </row>
    <row r="115" spans="1:63" s="2" customFormat="1" ht="16.5" customHeight="1">
      <c r="A115" s="32"/>
      <c r="B115" s="33"/>
      <c r="C115" s="32"/>
      <c r="D115" s="32"/>
      <c r="E115" s="356" t="s">
        <v>1058</v>
      </c>
      <c r="F115" s="355"/>
      <c r="G115" s="355"/>
      <c r="H115" s="355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2" customHeight="1">
      <c r="A116" s="32"/>
      <c r="B116" s="33"/>
      <c r="C116" s="27" t="s">
        <v>183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6.5" customHeight="1">
      <c r="A117" s="32"/>
      <c r="B117" s="33"/>
      <c r="C117" s="32"/>
      <c r="D117" s="32"/>
      <c r="E117" s="352" t="str">
        <f>E11</f>
        <v>07 - VZT - práce navyše</v>
      </c>
      <c r="F117" s="355"/>
      <c r="G117" s="355"/>
      <c r="H117" s="355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18</v>
      </c>
      <c r="D119" s="32"/>
      <c r="E119" s="32"/>
      <c r="F119" s="25" t="str">
        <f>F14</f>
        <v xml:space="preserve"> </v>
      </c>
      <c r="G119" s="32"/>
      <c r="H119" s="32"/>
      <c r="I119" s="27" t="s">
        <v>20</v>
      </c>
      <c r="J119" s="55" t="str">
        <f>IF(J14="","",J14)</f>
        <v/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15.2" customHeight="1">
      <c r="A121" s="32"/>
      <c r="B121" s="33"/>
      <c r="C121" s="27" t="s">
        <v>21</v>
      </c>
      <c r="D121" s="32"/>
      <c r="E121" s="32"/>
      <c r="F121" s="25" t="str">
        <f>E17</f>
        <v xml:space="preserve"> </v>
      </c>
      <c r="G121" s="32"/>
      <c r="H121" s="32"/>
      <c r="I121" s="27" t="s">
        <v>25</v>
      </c>
      <c r="J121" s="30" t="str">
        <f>E23</f>
        <v xml:space="preserve"> 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24</v>
      </c>
      <c r="D122" s="32"/>
      <c r="E122" s="32"/>
      <c r="F122" s="25" t="str">
        <f>IF(E20="","",E20)</f>
        <v/>
      </c>
      <c r="G122" s="32"/>
      <c r="H122" s="32"/>
      <c r="I122" s="27" t="s">
        <v>27</v>
      </c>
      <c r="J122" s="30" t="str">
        <f>E26</f>
        <v xml:space="preserve"> 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11" customFormat="1" ht="29.25" customHeight="1">
      <c r="A124" s="125"/>
      <c r="B124" s="126"/>
      <c r="C124" s="127" t="s">
        <v>151</v>
      </c>
      <c r="D124" s="128" t="s">
        <v>54</v>
      </c>
      <c r="E124" s="128" t="s">
        <v>50</v>
      </c>
      <c r="F124" s="128" t="s">
        <v>51</v>
      </c>
      <c r="G124" s="128" t="s">
        <v>152</v>
      </c>
      <c r="H124" s="128" t="s">
        <v>153</v>
      </c>
      <c r="I124" s="128" t="s">
        <v>154</v>
      </c>
      <c r="J124" s="129" t="s">
        <v>145</v>
      </c>
      <c r="K124" s="130" t="s">
        <v>155</v>
      </c>
      <c r="L124" s="131"/>
      <c r="M124" s="62" t="s">
        <v>1</v>
      </c>
      <c r="N124" s="63" t="s">
        <v>33</v>
      </c>
      <c r="O124" s="63" t="s">
        <v>156</v>
      </c>
      <c r="P124" s="63" t="s">
        <v>157</v>
      </c>
      <c r="Q124" s="63" t="s">
        <v>158</v>
      </c>
      <c r="R124" s="63" t="s">
        <v>159</v>
      </c>
      <c r="S124" s="63" t="s">
        <v>160</v>
      </c>
      <c r="T124" s="64" t="s">
        <v>161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3" s="2" customFormat="1" ht="22.9" customHeight="1">
      <c r="A125" s="32"/>
      <c r="B125" s="33"/>
      <c r="C125" s="69" t="s">
        <v>146</v>
      </c>
      <c r="D125" s="32"/>
      <c r="E125" s="32"/>
      <c r="F125" s="32"/>
      <c r="G125" s="32"/>
      <c r="H125" s="32"/>
      <c r="I125" s="32"/>
      <c r="J125" s="132">
        <f>BK125</f>
        <v>0</v>
      </c>
      <c r="K125" s="32"/>
      <c r="L125" s="33"/>
      <c r="M125" s="65"/>
      <c r="N125" s="56"/>
      <c r="O125" s="66"/>
      <c r="P125" s="133">
        <f>P126</f>
        <v>0</v>
      </c>
      <c r="Q125" s="66"/>
      <c r="R125" s="133">
        <f>R126</f>
        <v>0</v>
      </c>
      <c r="S125" s="66"/>
      <c r="T125" s="134">
        <f>T126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68</v>
      </c>
      <c r="AU125" s="17" t="s">
        <v>147</v>
      </c>
      <c r="BK125" s="135">
        <f>BK126</f>
        <v>0</v>
      </c>
    </row>
    <row r="126" spans="1:63" s="12" customFormat="1" ht="25.9" customHeight="1">
      <c r="B126" s="136"/>
      <c r="D126" s="137" t="s">
        <v>68</v>
      </c>
      <c r="E126" s="138" t="s">
        <v>172</v>
      </c>
      <c r="F126" s="138" t="s">
        <v>1022</v>
      </c>
      <c r="I126" s="139"/>
      <c r="J126" s="140">
        <f>BK126</f>
        <v>0</v>
      </c>
      <c r="L126" s="136"/>
      <c r="M126" s="141"/>
      <c r="N126" s="142"/>
      <c r="O126" s="142"/>
      <c r="P126" s="143">
        <f>P127</f>
        <v>0</v>
      </c>
      <c r="Q126" s="142"/>
      <c r="R126" s="143">
        <f>R127</f>
        <v>0</v>
      </c>
      <c r="S126" s="142"/>
      <c r="T126" s="144">
        <f>T127</f>
        <v>0</v>
      </c>
      <c r="AR126" s="137" t="s">
        <v>177</v>
      </c>
      <c r="AT126" s="145" t="s">
        <v>68</v>
      </c>
      <c r="AU126" s="145" t="s">
        <v>69</v>
      </c>
      <c r="AY126" s="137" t="s">
        <v>164</v>
      </c>
      <c r="BK126" s="146">
        <f>BK127</f>
        <v>0</v>
      </c>
    </row>
    <row r="127" spans="1:63" s="12" customFormat="1" ht="22.9" customHeight="1">
      <c r="B127" s="136"/>
      <c r="D127" s="137" t="s">
        <v>68</v>
      </c>
      <c r="E127" s="147" t="s">
        <v>1371</v>
      </c>
      <c r="F127" s="147" t="s">
        <v>1372</v>
      </c>
      <c r="I127" s="139"/>
      <c r="J127" s="148">
        <f>BK127</f>
        <v>0</v>
      </c>
      <c r="L127" s="136"/>
      <c r="M127" s="141"/>
      <c r="N127" s="142"/>
      <c r="O127" s="142"/>
      <c r="P127" s="143">
        <f>P128+P141+P152</f>
        <v>0</v>
      </c>
      <c r="Q127" s="142"/>
      <c r="R127" s="143">
        <f>R128+R141+R152</f>
        <v>0</v>
      </c>
      <c r="S127" s="142"/>
      <c r="T127" s="144">
        <f>T128+T141+T152</f>
        <v>0</v>
      </c>
      <c r="AR127" s="137" t="s">
        <v>177</v>
      </c>
      <c r="AT127" s="145" t="s">
        <v>68</v>
      </c>
      <c r="AU127" s="145" t="s">
        <v>77</v>
      </c>
      <c r="AY127" s="137" t="s">
        <v>164</v>
      </c>
      <c r="BK127" s="146">
        <f>BK128+BK141+BK152</f>
        <v>0</v>
      </c>
    </row>
    <row r="128" spans="1:63" s="12" customFormat="1" ht="20.85" customHeight="1">
      <c r="B128" s="136"/>
      <c r="D128" s="137" t="s">
        <v>68</v>
      </c>
      <c r="E128" s="147" t="s">
        <v>1373</v>
      </c>
      <c r="F128" s="147" t="s">
        <v>1374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SUM(P129:P140)</f>
        <v>0</v>
      </c>
      <c r="Q128" s="142"/>
      <c r="R128" s="143">
        <f>SUM(R129:R140)</f>
        <v>0</v>
      </c>
      <c r="S128" s="142"/>
      <c r="T128" s="144">
        <f>SUM(T129:T140)</f>
        <v>0</v>
      </c>
      <c r="AR128" s="137" t="s">
        <v>177</v>
      </c>
      <c r="AT128" s="145" t="s">
        <v>68</v>
      </c>
      <c r="AU128" s="145" t="s">
        <v>84</v>
      </c>
      <c r="AY128" s="137" t="s">
        <v>164</v>
      </c>
      <c r="BK128" s="146">
        <f>SUM(BK129:BK140)</f>
        <v>0</v>
      </c>
    </row>
    <row r="129" spans="1:65" s="2" customFormat="1" ht="24.2" customHeight="1">
      <c r="A129" s="32"/>
      <c r="B129" s="149"/>
      <c r="C129" s="164" t="s">
        <v>84</v>
      </c>
      <c r="D129" s="164" t="s">
        <v>172</v>
      </c>
      <c r="E129" s="165" t="s">
        <v>1375</v>
      </c>
      <c r="F129" s="166" t="s">
        <v>1376</v>
      </c>
      <c r="G129" s="167" t="s">
        <v>293</v>
      </c>
      <c r="H129" s="168">
        <v>0</v>
      </c>
      <c r="I129" s="169"/>
      <c r="J129" s="170">
        <f t="shared" ref="J129:J140" si="0">ROUND(I129*H129,2)</f>
        <v>0</v>
      </c>
      <c r="K129" s="171"/>
      <c r="L129" s="172"/>
      <c r="M129" s="173" t="s">
        <v>1</v>
      </c>
      <c r="N129" s="174" t="s">
        <v>35</v>
      </c>
      <c r="O129" s="58"/>
      <c r="P129" s="160">
        <f t="shared" ref="P129:P140" si="1">O129*H129</f>
        <v>0</v>
      </c>
      <c r="Q129" s="160">
        <v>0</v>
      </c>
      <c r="R129" s="160">
        <f t="shared" ref="R129:R140" si="2">Q129*H129</f>
        <v>0</v>
      </c>
      <c r="S129" s="160">
        <v>0</v>
      </c>
      <c r="T129" s="161">
        <f t="shared" ref="T129:T140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574</v>
      </c>
      <c r="AT129" s="162" t="s">
        <v>172</v>
      </c>
      <c r="AU129" s="162" t="s">
        <v>177</v>
      </c>
      <c r="AY129" s="17" t="s">
        <v>164</v>
      </c>
      <c r="BE129" s="163">
        <f t="shared" ref="BE129:BE140" si="4">IF(N129="základná",J129,0)</f>
        <v>0</v>
      </c>
      <c r="BF129" s="163">
        <f t="shared" ref="BF129:BF140" si="5">IF(N129="znížená",J129,0)</f>
        <v>0</v>
      </c>
      <c r="BG129" s="163">
        <f t="shared" ref="BG129:BG140" si="6">IF(N129="zákl. prenesená",J129,0)</f>
        <v>0</v>
      </c>
      <c r="BH129" s="163">
        <f t="shared" ref="BH129:BH140" si="7">IF(N129="zníž. prenesená",J129,0)</f>
        <v>0</v>
      </c>
      <c r="BI129" s="163">
        <f t="shared" ref="BI129:BI140" si="8">IF(N129="nulová",J129,0)</f>
        <v>0</v>
      </c>
      <c r="BJ129" s="17" t="s">
        <v>84</v>
      </c>
      <c r="BK129" s="163">
        <f t="shared" ref="BK129:BK140" si="9">ROUND(I129*H129,2)</f>
        <v>0</v>
      </c>
      <c r="BL129" s="17" t="s">
        <v>472</v>
      </c>
      <c r="BM129" s="162" t="s">
        <v>84</v>
      </c>
    </row>
    <row r="130" spans="1:65" s="2" customFormat="1" ht="14.45" customHeight="1">
      <c r="A130" s="32"/>
      <c r="B130" s="149"/>
      <c r="C130" s="164" t="s">
        <v>177</v>
      </c>
      <c r="D130" s="164" t="s">
        <v>172</v>
      </c>
      <c r="E130" s="165" t="s">
        <v>1377</v>
      </c>
      <c r="F130" s="166" t="s">
        <v>1378</v>
      </c>
      <c r="G130" s="167" t="s">
        <v>293</v>
      </c>
      <c r="H130" s="168">
        <v>0</v>
      </c>
      <c r="I130" s="169"/>
      <c r="J130" s="170">
        <f t="shared" si="0"/>
        <v>0</v>
      </c>
      <c r="K130" s="171"/>
      <c r="L130" s="172"/>
      <c r="M130" s="173" t="s">
        <v>1</v>
      </c>
      <c r="N130" s="174" t="s">
        <v>35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574</v>
      </c>
      <c r="AT130" s="162" t="s">
        <v>172</v>
      </c>
      <c r="AU130" s="162" t="s">
        <v>177</v>
      </c>
      <c r="AY130" s="17" t="s">
        <v>164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472</v>
      </c>
      <c r="BM130" s="162" t="s">
        <v>176</v>
      </c>
    </row>
    <row r="131" spans="1:65" s="2" customFormat="1" ht="14.45" customHeight="1">
      <c r="A131" s="32"/>
      <c r="B131" s="149"/>
      <c r="C131" s="164" t="s">
        <v>176</v>
      </c>
      <c r="D131" s="164" t="s">
        <v>172</v>
      </c>
      <c r="E131" s="165" t="s">
        <v>1379</v>
      </c>
      <c r="F131" s="166" t="s">
        <v>1380</v>
      </c>
      <c r="G131" s="167" t="s">
        <v>293</v>
      </c>
      <c r="H131" s="168">
        <v>1</v>
      </c>
      <c r="I131" s="169"/>
      <c r="J131" s="170">
        <f t="shared" si="0"/>
        <v>0</v>
      </c>
      <c r="K131" s="171"/>
      <c r="L131" s="172"/>
      <c r="M131" s="173" t="s">
        <v>1</v>
      </c>
      <c r="N131" s="174" t="s">
        <v>35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574</v>
      </c>
      <c r="AT131" s="162" t="s">
        <v>172</v>
      </c>
      <c r="AU131" s="162" t="s">
        <v>177</v>
      </c>
      <c r="AY131" s="17" t="s">
        <v>164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472</v>
      </c>
      <c r="BM131" s="162" t="s">
        <v>181</v>
      </c>
    </row>
    <row r="132" spans="1:65" s="2" customFormat="1" ht="14.45" customHeight="1">
      <c r="A132" s="32"/>
      <c r="B132" s="149"/>
      <c r="C132" s="164" t="s">
        <v>216</v>
      </c>
      <c r="D132" s="164" t="s">
        <v>172</v>
      </c>
      <c r="E132" s="165" t="s">
        <v>1381</v>
      </c>
      <c r="F132" s="166" t="s">
        <v>1382</v>
      </c>
      <c r="G132" s="167" t="s">
        <v>293</v>
      </c>
      <c r="H132" s="168">
        <v>1</v>
      </c>
      <c r="I132" s="169"/>
      <c r="J132" s="170">
        <f t="shared" si="0"/>
        <v>0</v>
      </c>
      <c r="K132" s="171"/>
      <c r="L132" s="172"/>
      <c r="M132" s="173" t="s">
        <v>1</v>
      </c>
      <c r="N132" s="174" t="s">
        <v>35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574</v>
      </c>
      <c r="AT132" s="162" t="s">
        <v>172</v>
      </c>
      <c r="AU132" s="162" t="s">
        <v>177</v>
      </c>
      <c r="AY132" s="17" t="s">
        <v>164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472</v>
      </c>
      <c r="BM132" s="162" t="s">
        <v>227</v>
      </c>
    </row>
    <row r="133" spans="1:65" s="2" customFormat="1" ht="14.45" customHeight="1">
      <c r="A133" s="32"/>
      <c r="B133" s="149"/>
      <c r="C133" s="164" t="s">
        <v>181</v>
      </c>
      <c r="D133" s="164" t="s">
        <v>172</v>
      </c>
      <c r="E133" s="165" t="s">
        <v>1383</v>
      </c>
      <c r="F133" s="166" t="s">
        <v>1384</v>
      </c>
      <c r="G133" s="167" t="s">
        <v>293</v>
      </c>
      <c r="H133" s="168">
        <v>0</v>
      </c>
      <c r="I133" s="169"/>
      <c r="J133" s="170">
        <f t="shared" si="0"/>
        <v>0</v>
      </c>
      <c r="K133" s="171"/>
      <c r="L133" s="172"/>
      <c r="M133" s="173" t="s">
        <v>1</v>
      </c>
      <c r="N133" s="174" t="s">
        <v>35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574</v>
      </c>
      <c r="AT133" s="162" t="s">
        <v>172</v>
      </c>
      <c r="AU133" s="162" t="s">
        <v>177</v>
      </c>
      <c r="AY133" s="17" t="s">
        <v>164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472</v>
      </c>
      <c r="BM133" s="162" t="s">
        <v>238</v>
      </c>
    </row>
    <row r="134" spans="1:65" s="2" customFormat="1" ht="14.45" customHeight="1">
      <c r="A134" s="32"/>
      <c r="B134" s="149"/>
      <c r="C134" s="164" t="s">
        <v>223</v>
      </c>
      <c r="D134" s="164" t="s">
        <v>172</v>
      </c>
      <c r="E134" s="165" t="s">
        <v>1385</v>
      </c>
      <c r="F134" s="166" t="s">
        <v>1386</v>
      </c>
      <c r="G134" s="167" t="s">
        <v>293</v>
      </c>
      <c r="H134" s="168">
        <v>0</v>
      </c>
      <c r="I134" s="169"/>
      <c r="J134" s="170">
        <f t="shared" si="0"/>
        <v>0</v>
      </c>
      <c r="K134" s="171"/>
      <c r="L134" s="172"/>
      <c r="M134" s="173" t="s">
        <v>1</v>
      </c>
      <c r="N134" s="174" t="s">
        <v>35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574</v>
      </c>
      <c r="AT134" s="162" t="s">
        <v>172</v>
      </c>
      <c r="AU134" s="162" t="s">
        <v>177</v>
      </c>
      <c r="AY134" s="17" t="s">
        <v>164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472</v>
      </c>
      <c r="BM134" s="162" t="s">
        <v>247</v>
      </c>
    </row>
    <row r="135" spans="1:65" s="2" customFormat="1" ht="14.45" customHeight="1">
      <c r="A135" s="32"/>
      <c r="B135" s="149"/>
      <c r="C135" s="164" t="s">
        <v>227</v>
      </c>
      <c r="D135" s="164" t="s">
        <v>172</v>
      </c>
      <c r="E135" s="165" t="s">
        <v>1387</v>
      </c>
      <c r="F135" s="166" t="s">
        <v>1388</v>
      </c>
      <c r="G135" s="167" t="s">
        <v>293</v>
      </c>
      <c r="H135" s="168">
        <v>0</v>
      </c>
      <c r="I135" s="169"/>
      <c r="J135" s="170">
        <f t="shared" si="0"/>
        <v>0</v>
      </c>
      <c r="K135" s="171"/>
      <c r="L135" s="172"/>
      <c r="M135" s="173" t="s">
        <v>1</v>
      </c>
      <c r="N135" s="174" t="s">
        <v>35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574</v>
      </c>
      <c r="AT135" s="162" t="s">
        <v>172</v>
      </c>
      <c r="AU135" s="162" t="s">
        <v>177</v>
      </c>
      <c r="AY135" s="17" t="s">
        <v>164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472</v>
      </c>
      <c r="BM135" s="162" t="s">
        <v>255</v>
      </c>
    </row>
    <row r="136" spans="1:65" s="2" customFormat="1" ht="14.45" customHeight="1">
      <c r="A136" s="32"/>
      <c r="B136" s="149"/>
      <c r="C136" s="164" t="s">
        <v>233</v>
      </c>
      <c r="D136" s="164" t="s">
        <v>172</v>
      </c>
      <c r="E136" s="165" t="s">
        <v>1389</v>
      </c>
      <c r="F136" s="166" t="s">
        <v>1390</v>
      </c>
      <c r="G136" s="167" t="s">
        <v>280</v>
      </c>
      <c r="H136" s="168">
        <v>5</v>
      </c>
      <c r="I136" s="169"/>
      <c r="J136" s="170">
        <f t="shared" si="0"/>
        <v>0</v>
      </c>
      <c r="K136" s="171"/>
      <c r="L136" s="172"/>
      <c r="M136" s="173" t="s">
        <v>1</v>
      </c>
      <c r="N136" s="174" t="s">
        <v>35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574</v>
      </c>
      <c r="AT136" s="162" t="s">
        <v>172</v>
      </c>
      <c r="AU136" s="162" t="s">
        <v>177</v>
      </c>
      <c r="AY136" s="17" t="s">
        <v>164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472</v>
      </c>
      <c r="BM136" s="162" t="s">
        <v>171</v>
      </c>
    </row>
    <row r="137" spans="1:65" s="2" customFormat="1" ht="14.45" customHeight="1">
      <c r="A137" s="32"/>
      <c r="B137" s="149"/>
      <c r="C137" s="164" t="s">
        <v>238</v>
      </c>
      <c r="D137" s="164" t="s">
        <v>172</v>
      </c>
      <c r="E137" s="165" t="s">
        <v>1391</v>
      </c>
      <c r="F137" s="166" t="s">
        <v>1392</v>
      </c>
      <c r="G137" s="167" t="s">
        <v>280</v>
      </c>
      <c r="H137" s="168">
        <v>3</v>
      </c>
      <c r="I137" s="169"/>
      <c r="J137" s="170">
        <f t="shared" si="0"/>
        <v>0</v>
      </c>
      <c r="K137" s="171"/>
      <c r="L137" s="172"/>
      <c r="M137" s="173" t="s">
        <v>1</v>
      </c>
      <c r="N137" s="174" t="s">
        <v>35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574</v>
      </c>
      <c r="AT137" s="162" t="s">
        <v>172</v>
      </c>
      <c r="AU137" s="162" t="s">
        <v>177</v>
      </c>
      <c r="AY137" s="17" t="s">
        <v>164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472</v>
      </c>
      <c r="BM137" s="162" t="s">
        <v>273</v>
      </c>
    </row>
    <row r="138" spans="1:65" s="2" customFormat="1" ht="14.45" customHeight="1">
      <c r="A138" s="32"/>
      <c r="B138" s="149"/>
      <c r="C138" s="164" t="s">
        <v>242</v>
      </c>
      <c r="D138" s="164" t="s">
        <v>172</v>
      </c>
      <c r="E138" s="165" t="s">
        <v>1393</v>
      </c>
      <c r="F138" s="166" t="s">
        <v>1394</v>
      </c>
      <c r="G138" s="167" t="s">
        <v>280</v>
      </c>
      <c r="H138" s="168">
        <v>5</v>
      </c>
      <c r="I138" s="169"/>
      <c r="J138" s="170">
        <f t="shared" si="0"/>
        <v>0</v>
      </c>
      <c r="K138" s="171"/>
      <c r="L138" s="172"/>
      <c r="M138" s="173" t="s">
        <v>1</v>
      </c>
      <c r="N138" s="174" t="s">
        <v>35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574</v>
      </c>
      <c r="AT138" s="162" t="s">
        <v>172</v>
      </c>
      <c r="AU138" s="162" t="s">
        <v>177</v>
      </c>
      <c r="AY138" s="17" t="s">
        <v>164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472</v>
      </c>
      <c r="BM138" s="162" t="s">
        <v>7</v>
      </c>
    </row>
    <row r="139" spans="1:65" s="2" customFormat="1" ht="14.45" customHeight="1">
      <c r="A139" s="32"/>
      <c r="B139" s="149"/>
      <c r="C139" s="164" t="s">
        <v>247</v>
      </c>
      <c r="D139" s="164" t="s">
        <v>172</v>
      </c>
      <c r="E139" s="165" t="s">
        <v>1395</v>
      </c>
      <c r="F139" s="166" t="s">
        <v>1396</v>
      </c>
      <c r="G139" s="167" t="s">
        <v>280</v>
      </c>
      <c r="H139" s="168">
        <v>2</v>
      </c>
      <c r="I139" s="169"/>
      <c r="J139" s="170">
        <f t="shared" si="0"/>
        <v>0</v>
      </c>
      <c r="K139" s="171"/>
      <c r="L139" s="172"/>
      <c r="M139" s="173" t="s">
        <v>1</v>
      </c>
      <c r="N139" s="174" t="s">
        <v>35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574</v>
      </c>
      <c r="AT139" s="162" t="s">
        <v>172</v>
      </c>
      <c r="AU139" s="162" t="s">
        <v>177</v>
      </c>
      <c r="AY139" s="17" t="s">
        <v>164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472</v>
      </c>
      <c r="BM139" s="162" t="s">
        <v>290</v>
      </c>
    </row>
    <row r="140" spans="1:65" s="2" customFormat="1" ht="14.45" customHeight="1">
      <c r="A140" s="32"/>
      <c r="B140" s="149"/>
      <c r="C140" s="150" t="s">
        <v>69</v>
      </c>
      <c r="D140" s="150" t="s">
        <v>167</v>
      </c>
      <c r="E140" s="151" t="s">
        <v>1397</v>
      </c>
      <c r="F140" s="152" t="s">
        <v>1398</v>
      </c>
      <c r="G140" s="153" t="s">
        <v>293</v>
      </c>
      <c r="H140" s="154">
        <v>0.45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35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472</v>
      </c>
      <c r="AT140" s="162" t="s">
        <v>167</v>
      </c>
      <c r="AU140" s="162" t="s">
        <v>177</v>
      </c>
      <c r="AY140" s="17" t="s">
        <v>164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472</v>
      </c>
      <c r="BM140" s="162" t="s">
        <v>299</v>
      </c>
    </row>
    <row r="141" spans="1:65" s="12" customFormat="1" ht="20.85" customHeight="1">
      <c r="B141" s="136"/>
      <c r="D141" s="137" t="s">
        <v>68</v>
      </c>
      <c r="E141" s="147" t="s">
        <v>1399</v>
      </c>
      <c r="F141" s="147" t="s">
        <v>1400</v>
      </c>
      <c r="I141" s="139"/>
      <c r="J141" s="148">
        <f>BK141</f>
        <v>0</v>
      </c>
      <c r="L141" s="136"/>
      <c r="M141" s="141"/>
      <c r="N141" s="142"/>
      <c r="O141" s="142"/>
      <c r="P141" s="143">
        <f>SUM(P142:P151)</f>
        <v>0</v>
      </c>
      <c r="Q141" s="142"/>
      <c r="R141" s="143">
        <f>SUM(R142:R151)</f>
        <v>0</v>
      </c>
      <c r="S141" s="142"/>
      <c r="T141" s="144">
        <f>SUM(T142:T151)</f>
        <v>0</v>
      </c>
      <c r="AR141" s="137" t="s">
        <v>177</v>
      </c>
      <c r="AT141" s="145" t="s">
        <v>68</v>
      </c>
      <c r="AU141" s="145" t="s">
        <v>84</v>
      </c>
      <c r="AY141" s="137" t="s">
        <v>164</v>
      </c>
      <c r="BK141" s="146">
        <f>SUM(BK142:BK151)</f>
        <v>0</v>
      </c>
    </row>
    <row r="142" spans="1:65" s="2" customFormat="1" ht="24.2" customHeight="1">
      <c r="A142" s="32"/>
      <c r="B142" s="149"/>
      <c r="C142" s="164" t="s">
        <v>255</v>
      </c>
      <c r="D142" s="164" t="s">
        <v>172</v>
      </c>
      <c r="E142" s="165" t="s">
        <v>1401</v>
      </c>
      <c r="F142" s="166" t="s">
        <v>1402</v>
      </c>
      <c r="G142" s="167" t="s">
        <v>293</v>
      </c>
      <c r="H142" s="168">
        <v>0</v>
      </c>
      <c r="I142" s="169"/>
      <c r="J142" s="170">
        <f t="shared" ref="J142:J151" si="10">ROUND(I142*H142,2)</f>
        <v>0</v>
      </c>
      <c r="K142" s="171"/>
      <c r="L142" s="172"/>
      <c r="M142" s="173" t="s">
        <v>1</v>
      </c>
      <c r="N142" s="174" t="s">
        <v>35</v>
      </c>
      <c r="O142" s="58"/>
      <c r="P142" s="160">
        <f t="shared" ref="P142:P151" si="11">O142*H142</f>
        <v>0</v>
      </c>
      <c r="Q142" s="160">
        <v>0</v>
      </c>
      <c r="R142" s="160">
        <f t="shared" ref="R142:R151" si="12">Q142*H142</f>
        <v>0</v>
      </c>
      <c r="S142" s="160">
        <v>0</v>
      </c>
      <c r="T142" s="161">
        <f t="shared" ref="T142:T151" si="13"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574</v>
      </c>
      <c r="AT142" s="162" t="s">
        <v>172</v>
      </c>
      <c r="AU142" s="162" t="s">
        <v>177</v>
      </c>
      <c r="AY142" s="17" t="s">
        <v>164</v>
      </c>
      <c r="BE142" s="163">
        <f t="shared" ref="BE142:BE151" si="14">IF(N142="základná",J142,0)</f>
        <v>0</v>
      </c>
      <c r="BF142" s="163">
        <f t="shared" ref="BF142:BF151" si="15">IF(N142="znížená",J142,0)</f>
        <v>0</v>
      </c>
      <c r="BG142" s="163">
        <f t="shared" ref="BG142:BG151" si="16">IF(N142="zákl. prenesená",J142,0)</f>
        <v>0</v>
      </c>
      <c r="BH142" s="163">
        <f t="shared" ref="BH142:BH151" si="17">IF(N142="zníž. prenesená",J142,0)</f>
        <v>0</v>
      </c>
      <c r="BI142" s="163">
        <f t="shared" ref="BI142:BI151" si="18">IF(N142="nulová",J142,0)</f>
        <v>0</v>
      </c>
      <c r="BJ142" s="17" t="s">
        <v>84</v>
      </c>
      <c r="BK142" s="163">
        <f t="shared" ref="BK142:BK151" si="19">ROUND(I142*H142,2)</f>
        <v>0</v>
      </c>
      <c r="BL142" s="17" t="s">
        <v>472</v>
      </c>
      <c r="BM142" s="162" t="s">
        <v>308</v>
      </c>
    </row>
    <row r="143" spans="1:65" s="2" customFormat="1" ht="14.45" customHeight="1">
      <c r="A143" s="32"/>
      <c r="B143" s="149"/>
      <c r="C143" s="164" t="s">
        <v>262</v>
      </c>
      <c r="D143" s="164" t="s">
        <v>172</v>
      </c>
      <c r="E143" s="165" t="s">
        <v>1403</v>
      </c>
      <c r="F143" s="166" t="s">
        <v>1404</v>
      </c>
      <c r="G143" s="167" t="s">
        <v>293</v>
      </c>
      <c r="H143" s="168">
        <v>0</v>
      </c>
      <c r="I143" s="169"/>
      <c r="J143" s="170">
        <f t="shared" si="10"/>
        <v>0</v>
      </c>
      <c r="K143" s="171"/>
      <c r="L143" s="172"/>
      <c r="M143" s="173" t="s">
        <v>1</v>
      </c>
      <c r="N143" s="174" t="s">
        <v>35</v>
      </c>
      <c r="O143" s="58"/>
      <c r="P143" s="160">
        <f t="shared" si="11"/>
        <v>0</v>
      </c>
      <c r="Q143" s="160">
        <v>0</v>
      </c>
      <c r="R143" s="160">
        <f t="shared" si="12"/>
        <v>0</v>
      </c>
      <c r="S143" s="160">
        <v>0</v>
      </c>
      <c r="T143" s="161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574</v>
      </c>
      <c r="AT143" s="162" t="s">
        <v>172</v>
      </c>
      <c r="AU143" s="162" t="s">
        <v>177</v>
      </c>
      <c r="AY143" s="17" t="s">
        <v>164</v>
      </c>
      <c r="BE143" s="163">
        <f t="shared" si="14"/>
        <v>0</v>
      </c>
      <c r="BF143" s="163">
        <f t="shared" si="15"/>
        <v>0</v>
      </c>
      <c r="BG143" s="163">
        <f t="shared" si="16"/>
        <v>0</v>
      </c>
      <c r="BH143" s="163">
        <f t="shared" si="17"/>
        <v>0</v>
      </c>
      <c r="BI143" s="163">
        <f t="shared" si="18"/>
        <v>0</v>
      </c>
      <c r="BJ143" s="17" t="s">
        <v>84</v>
      </c>
      <c r="BK143" s="163">
        <f t="shared" si="19"/>
        <v>0</v>
      </c>
      <c r="BL143" s="17" t="s">
        <v>472</v>
      </c>
      <c r="BM143" s="162" t="s">
        <v>316</v>
      </c>
    </row>
    <row r="144" spans="1:65" s="2" customFormat="1" ht="14.45" customHeight="1">
      <c r="A144" s="32"/>
      <c r="B144" s="149"/>
      <c r="C144" s="164" t="s">
        <v>171</v>
      </c>
      <c r="D144" s="164" t="s">
        <v>172</v>
      </c>
      <c r="E144" s="165" t="s">
        <v>1405</v>
      </c>
      <c r="F144" s="166" t="s">
        <v>1380</v>
      </c>
      <c r="G144" s="167" t="s">
        <v>293</v>
      </c>
      <c r="H144" s="168">
        <v>1</v>
      </c>
      <c r="I144" s="169"/>
      <c r="J144" s="170">
        <f t="shared" si="10"/>
        <v>0</v>
      </c>
      <c r="K144" s="171"/>
      <c r="L144" s="172"/>
      <c r="M144" s="173" t="s">
        <v>1</v>
      </c>
      <c r="N144" s="174" t="s">
        <v>35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574</v>
      </c>
      <c r="AT144" s="162" t="s">
        <v>172</v>
      </c>
      <c r="AU144" s="162" t="s">
        <v>177</v>
      </c>
      <c r="AY144" s="17" t="s">
        <v>164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84</v>
      </c>
      <c r="BK144" s="163">
        <f t="shared" si="19"/>
        <v>0</v>
      </c>
      <c r="BL144" s="17" t="s">
        <v>472</v>
      </c>
      <c r="BM144" s="162" t="s">
        <v>324</v>
      </c>
    </row>
    <row r="145" spans="1:65" s="2" customFormat="1" ht="14.45" customHeight="1">
      <c r="A145" s="32"/>
      <c r="B145" s="149"/>
      <c r="C145" s="164" t="s">
        <v>269</v>
      </c>
      <c r="D145" s="164" t="s">
        <v>172</v>
      </c>
      <c r="E145" s="165" t="s">
        <v>1406</v>
      </c>
      <c r="F145" s="166" t="s">
        <v>1407</v>
      </c>
      <c r="G145" s="167" t="s">
        <v>293</v>
      </c>
      <c r="H145" s="168">
        <v>1</v>
      </c>
      <c r="I145" s="169"/>
      <c r="J145" s="170">
        <f t="shared" si="10"/>
        <v>0</v>
      </c>
      <c r="K145" s="171"/>
      <c r="L145" s="172"/>
      <c r="M145" s="173" t="s">
        <v>1</v>
      </c>
      <c r="N145" s="174" t="s">
        <v>35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574</v>
      </c>
      <c r="AT145" s="162" t="s">
        <v>172</v>
      </c>
      <c r="AU145" s="162" t="s">
        <v>177</v>
      </c>
      <c r="AY145" s="17" t="s">
        <v>164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84</v>
      </c>
      <c r="BK145" s="163">
        <f t="shared" si="19"/>
        <v>0</v>
      </c>
      <c r="BL145" s="17" t="s">
        <v>472</v>
      </c>
      <c r="BM145" s="162" t="s">
        <v>175</v>
      </c>
    </row>
    <row r="146" spans="1:65" s="2" customFormat="1" ht="14.45" customHeight="1">
      <c r="A146" s="32"/>
      <c r="B146" s="149"/>
      <c r="C146" s="164" t="s">
        <v>273</v>
      </c>
      <c r="D146" s="164" t="s">
        <v>172</v>
      </c>
      <c r="E146" s="165" t="s">
        <v>1408</v>
      </c>
      <c r="F146" s="166" t="s">
        <v>1409</v>
      </c>
      <c r="G146" s="167" t="s">
        <v>293</v>
      </c>
      <c r="H146" s="168">
        <v>0</v>
      </c>
      <c r="I146" s="169"/>
      <c r="J146" s="170">
        <f t="shared" si="10"/>
        <v>0</v>
      </c>
      <c r="K146" s="171"/>
      <c r="L146" s="172"/>
      <c r="M146" s="173" t="s">
        <v>1</v>
      </c>
      <c r="N146" s="174" t="s">
        <v>35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574</v>
      </c>
      <c r="AT146" s="162" t="s">
        <v>172</v>
      </c>
      <c r="AU146" s="162" t="s">
        <v>177</v>
      </c>
      <c r="AY146" s="17" t="s">
        <v>164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84</v>
      </c>
      <c r="BK146" s="163">
        <f t="shared" si="19"/>
        <v>0</v>
      </c>
      <c r="BL146" s="17" t="s">
        <v>472</v>
      </c>
      <c r="BM146" s="162" t="s">
        <v>343</v>
      </c>
    </row>
    <row r="147" spans="1:65" s="2" customFormat="1" ht="14.45" customHeight="1">
      <c r="A147" s="32"/>
      <c r="B147" s="149"/>
      <c r="C147" s="164" t="s">
        <v>277</v>
      </c>
      <c r="D147" s="164" t="s">
        <v>172</v>
      </c>
      <c r="E147" s="165" t="s">
        <v>1410</v>
      </c>
      <c r="F147" s="166" t="s">
        <v>1411</v>
      </c>
      <c r="G147" s="167" t="s">
        <v>293</v>
      </c>
      <c r="H147" s="168">
        <v>0</v>
      </c>
      <c r="I147" s="169"/>
      <c r="J147" s="170">
        <f t="shared" si="10"/>
        <v>0</v>
      </c>
      <c r="K147" s="171"/>
      <c r="L147" s="172"/>
      <c r="M147" s="173" t="s">
        <v>1</v>
      </c>
      <c r="N147" s="174" t="s">
        <v>35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574</v>
      </c>
      <c r="AT147" s="162" t="s">
        <v>172</v>
      </c>
      <c r="AU147" s="162" t="s">
        <v>177</v>
      </c>
      <c r="AY147" s="17" t="s">
        <v>164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472</v>
      </c>
      <c r="BM147" s="162" t="s">
        <v>351</v>
      </c>
    </row>
    <row r="148" spans="1:65" s="2" customFormat="1" ht="14.45" customHeight="1">
      <c r="A148" s="32"/>
      <c r="B148" s="149"/>
      <c r="C148" s="164" t="s">
        <v>7</v>
      </c>
      <c r="D148" s="164" t="s">
        <v>172</v>
      </c>
      <c r="E148" s="165" t="s">
        <v>1412</v>
      </c>
      <c r="F148" s="166" t="s">
        <v>1388</v>
      </c>
      <c r="G148" s="167" t="s">
        <v>293</v>
      </c>
      <c r="H148" s="168">
        <v>0</v>
      </c>
      <c r="I148" s="169"/>
      <c r="J148" s="170">
        <f t="shared" si="10"/>
        <v>0</v>
      </c>
      <c r="K148" s="171"/>
      <c r="L148" s="172"/>
      <c r="M148" s="173" t="s">
        <v>1</v>
      </c>
      <c r="N148" s="174" t="s">
        <v>35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574</v>
      </c>
      <c r="AT148" s="162" t="s">
        <v>172</v>
      </c>
      <c r="AU148" s="162" t="s">
        <v>177</v>
      </c>
      <c r="AY148" s="17" t="s">
        <v>164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472</v>
      </c>
      <c r="BM148" s="162" t="s">
        <v>359</v>
      </c>
    </row>
    <row r="149" spans="1:65" s="2" customFormat="1" ht="14.45" customHeight="1">
      <c r="A149" s="32"/>
      <c r="B149" s="149"/>
      <c r="C149" s="164" t="s">
        <v>286</v>
      </c>
      <c r="D149" s="164" t="s">
        <v>172</v>
      </c>
      <c r="E149" s="165" t="s">
        <v>1413</v>
      </c>
      <c r="F149" s="166" t="s">
        <v>1394</v>
      </c>
      <c r="G149" s="167" t="s">
        <v>280</v>
      </c>
      <c r="H149" s="168">
        <v>5</v>
      </c>
      <c r="I149" s="169"/>
      <c r="J149" s="170">
        <f t="shared" si="10"/>
        <v>0</v>
      </c>
      <c r="K149" s="171"/>
      <c r="L149" s="172"/>
      <c r="M149" s="173" t="s">
        <v>1</v>
      </c>
      <c r="N149" s="174" t="s">
        <v>35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574</v>
      </c>
      <c r="AT149" s="162" t="s">
        <v>172</v>
      </c>
      <c r="AU149" s="162" t="s">
        <v>177</v>
      </c>
      <c r="AY149" s="17" t="s">
        <v>164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472</v>
      </c>
      <c r="BM149" s="162" t="s">
        <v>367</v>
      </c>
    </row>
    <row r="150" spans="1:65" s="2" customFormat="1" ht="14.45" customHeight="1">
      <c r="A150" s="32"/>
      <c r="B150" s="149"/>
      <c r="C150" s="164" t="s">
        <v>290</v>
      </c>
      <c r="D150" s="164" t="s">
        <v>172</v>
      </c>
      <c r="E150" s="165" t="s">
        <v>1414</v>
      </c>
      <c r="F150" s="166" t="s">
        <v>1396</v>
      </c>
      <c r="G150" s="167" t="s">
        <v>280</v>
      </c>
      <c r="H150" s="168">
        <v>1</v>
      </c>
      <c r="I150" s="169"/>
      <c r="J150" s="170">
        <f t="shared" si="10"/>
        <v>0</v>
      </c>
      <c r="K150" s="171"/>
      <c r="L150" s="172"/>
      <c r="M150" s="173" t="s">
        <v>1</v>
      </c>
      <c r="N150" s="174" t="s">
        <v>35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574</v>
      </c>
      <c r="AT150" s="162" t="s">
        <v>172</v>
      </c>
      <c r="AU150" s="162" t="s">
        <v>177</v>
      </c>
      <c r="AY150" s="17" t="s">
        <v>164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472</v>
      </c>
      <c r="BM150" s="162" t="s">
        <v>375</v>
      </c>
    </row>
    <row r="151" spans="1:65" s="2" customFormat="1" ht="14.45" customHeight="1">
      <c r="A151" s="32"/>
      <c r="B151" s="149"/>
      <c r="C151" s="150" t="s">
        <v>295</v>
      </c>
      <c r="D151" s="150" t="s">
        <v>167</v>
      </c>
      <c r="E151" s="151" t="s">
        <v>1415</v>
      </c>
      <c r="F151" s="152" t="s">
        <v>1416</v>
      </c>
      <c r="G151" s="153" t="s">
        <v>293</v>
      </c>
      <c r="H151" s="154">
        <v>0.45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35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472</v>
      </c>
      <c r="AT151" s="162" t="s">
        <v>167</v>
      </c>
      <c r="AU151" s="162" t="s">
        <v>177</v>
      </c>
      <c r="AY151" s="17" t="s">
        <v>164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472</v>
      </c>
      <c r="BM151" s="162" t="s">
        <v>383</v>
      </c>
    </row>
    <row r="152" spans="1:65" s="12" customFormat="1" ht="20.85" customHeight="1">
      <c r="B152" s="136"/>
      <c r="D152" s="137" t="s">
        <v>68</v>
      </c>
      <c r="E152" s="147" t="s">
        <v>1417</v>
      </c>
      <c r="F152" s="147" t="s">
        <v>1418</v>
      </c>
      <c r="I152" s="139"/>
      <c r="J152" s="148">
        <f>BK152</f>
        <v>0</v>
      </c>
      <c r="L152" s="136"/>
      <c r="M152" s="141"/>
      <c r="N152" s="142"/>
      <c r="O152" s="142"/>
      <c r="P152" s="143">
        <f>SUM(P153:P169)</f>
        <v>0</v>
      </c>
      <c r="Q152" s="142"/>
      <c r="R152" s="143">
        <f>SUM(R153:R169)</f>
        <v>0</v>
      </c>
      <c r="S152" s="142"/>
      <c r="T152" s="144">
        <f>SUM(T153:T169)</f>
        <v>0</v>
      </c>
      <c r="AR152" s="137" t="s">
        <v>177</v>
      </c>
      <c r="AT152" s="145" t="s">
        <v>68</v>
      </c>
      <c r="AU152" s="145" t="s">
        <v>84</v>
      </c>
      <c r="AY152" s="137" t="s">
        <v>164</v>
      </c>
      <c r="BK152" s="146">
        <f>SUM(BK153:BK169)</f>
        <v>0</v>
      </c>
    </row>
    <row r="153" spans="1:65" s="2" customFormat="1" ht="24.2" customHeight="1">
      <c r="A153" s="32"/>
      <c r="B153" s="149"/>
      <c r="C153" s="164" t="s">
        <v>303</v>
      </c>
      <c r="D153" s="164" t="s">
        <v>172</v>
      </c>
      <c r="E153" s="165" t="s">
        <v>1419</v>
      </c>
      <c r="F153" s="166" t="s">
        <v>1420</v>
      </c>
      <c r="G153" s="167" t="s">
        <v>293</v>
      </c>
      <c r="H153" s="168">
        <v>0</v>
      </c>
      <c r="I153" s="169"/>
      <c r="J153" s="170">
        <f t="shared" ref="J153:J169" si="20">ROUND(I153*H153,2)</f>
        <v>0</v>
      </c>
      <c r="K153" s="171"/>
      <c r="L153" s="172"/>
      <c r="M153" s="173" t="s">
        <v>1</v>
      </c>
      <c r="N153" s="174" t="s">
        <v>35</v>
      </c>
      <c r="O153" s="58"/>
      <c r="P153" s="160">
        <f t="shared" ref="P153:P169" si="21">O153*H153</f>
        <v>0</v>
      </c>
      <c r="Q153" s="160">
        <v>0</v>
      </c>
      <c r="R153" s="160">
        <f t="shared" ref="R153:R169" si="22">Q153*H153</f>
        <v>0</v>
      </c>
      <c r="S153" s="160">
        <v>0</v>
      </c>
      <c r="T153" s="161">
        <f t="shared" ref="T153:T169" si="23"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574</v>
      </c>
      <c r="AT153" s="162" t="s">
        <v>172</v>
      </c>
      <c r="AU153" s="162" t="s">
        <v>177</v>
      </c>
      <c r="AY153" s="17" t="s">
        <v>164</v>
      </c>
      <c r="BE153" s="163">
        <f t="shared" ref="BE153:BE169" si="24">IF(N153="základná",J153,0)</f>
        <v>0</v>
      </c>
      <c r="BF153" s="163">
        <f t="shared" ref="BF153:BF169" si="25">IF(N153="znížená",J153,0)</f>
        <v>0</v>
      </c>
      <c r="BG153" s="163">
        <f t="shared" ref="BG153:BG169" si="26">IF(N153="zákl. prenesená",J153,0)</f>
        <v>0</v>
      </c>
      <c r="BH153" s="163">
        <f t="shared" ref="BH153:BH169" si="27">IF(N153="zníž. prenesená",J153,0)</f>
        <v>0</v>
      </c>
      <c r="BI153" s="163">
        <f t="shared" ref="BI153:BI169" si="28">IF(N153="nulová",J153,0)</f>
        <v>0</v>
      </c>
      <c r="BJ153" s="17" t="s">
        <v>84</v>
      </c>
      <c r="BK153" s="163">
        <f t="shared" ref="BK153:BK169" si="29">ROUND(I153*H153,2)</f>
        <v>0</v>
      </c>
      <c r="BL153" s="17" t="s">
        <v>472</v>
      </c>
      <c r="BM153" s="162" t="s">
        <v>391</v>
      </c>
    </row>
    <row r="154" spans="1:65" s="2" customFormat="1" ht="14.45" customHeight="1">
      <c r="A154" s="32"/>
      <c r="B154" s="149"/>
      <c r="C154" s="164" t="s">
        <v>308</v>
      </c>
      <c r="D154" s="164" t="s">
        <v>172</v>
      </c>
      <c r="E154" s="165" t="s">
        <v>1421</v>
      </c>
      <c r="F154" s="166" t="s">
        <v>1378</v>
      </c>
      <c r="G154" s="167" t="s">
        <v>293</v>
      </c>
      <c r="H154" s="168">
        <v>0</v>
      </c>
      <c r="I154" s="169"/>
      <c r="J154" s="170">
        <f t="shared" si="20"/>
        <v>0</v>
      </c>
      <c r="K154" s="171"/>
      <c r="L154" s="172"/>
      <c r="M154" s="173" t="s">
        <v>1</v>
      </c>
      <c r="N154" s="174" t="s">
        <v>35</v>
      </c>
      <c r="O154" s="58"/>
      <c r="P154" s="160">
        <f t="shared" si="21"/>
        <v>0</v>
      </c>
      <c r="Q154" s="160">
        <v>0</v>
      </c>
      <c r="R154" s="160">
        <f t="shared" si="22"/>
        <v>0</v>
      </c>
      <c r="S154" s="160">
        <v>0</v>
      </c>
      <c r="T154" s="161">
        <f t="shared" si="2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574</v>
      </c>
      <c r="AT154" s="162" t="s">
        <v>172</v>
      </c>
      <c r="AU154" s="162" t="s">
        <v>177</v>
      </c>
      <c r="AY154" s="17" t="s">
        <v>164</v>
      </c>
      <c r="BE154" s="163">
        <f t="shared" si="24"/>
        <v>0</v>
      </c>
      <c r="BF154" s="163">
        <f t="shared" si="25"/>
        <v>0</v>
      </c>
      <c r="BG154" s="163">
        <f t="shared" si="26"/>
        <v>0</v>
      </c>
      <c r="BH154" s="163">
        <f t="shared" si="27"/>
        <v>0</v>
      </c>
      <c r="BI154" s="163">
        <f t="shared" si="28"/>
        <v>0</v>
      </c>
      <c r="BJ154" s="17" t="s">
        <v>84</v>
      </c>
      <c r="BK154" s="163">
        <f t="shared" si="29"/>
        <v>0</v>
      </c>
      <c r="BL154" s="17" t="s">
        <v>472</v>
      </c>
      <c r="BM154" s="162" t="s">
        <v>401</v>
      </c>
    </row>
    <row r="155" spans="1:65" s="2" customFormat="1" ht="14.45" customHeight="1">
      <c r="A155" s="32"/>
      <c r="B155" s="149"/>
      <c r="C155" s="164" t="s">
        <v>312</v>
      </c>
      <c r="D155" s="164" t="s">
        <v>172</v>
      </c>
      <c r="E155" s="165" t="s">
        <v>1422</v>
      </c>
      <c r="F155" s="166" t="s">
        <v>1380</v>
      </c>
      <c r="G155" s="167" t="s">
        <v>293</v>
      </c>
      <c r="H155" s="168">
        <v>1</v>
      </c>
      <c r="I155" s="169"/>
      <c r="J155" s="170">
        <f t="shared" si="20"/>
        <v>0</v>
      </c>
      <c r="K155" s="171"/>
      <c r="L155" s="172"/>
      <c r="M155" s="173" t="s">
        <v>1</v>
      </c>
      <c r="N155" s="174" t="s">
        <v>35</v>
      </c>
      <c r="O155" s="58"/>
      <c r="P155" s="160">
        <f t="shared" si="21"/>
        <v>0</v>
      </c>
      <c r="Q155" s="160">
        <v>0</v>
      </c>
      <c r="R155" s="160">
        <f t="shared" si="22"/>
        <v>0</v>
      </c>
      <c r="S155" s="160">
        <v>0</v>
      </c>
      <c r="T155" s="161">
        <f t="shared" si="2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574</v>
      </c>
      <c r="AT155" s="162" t="s">
        <v>172</v>
      </c>
      <c r="AU155" s="162" t="s">
        <v>177</v>
      </c>
      <c r="AY155" s="17" t="s">
        <v>164</v>
      </c>
      <c r="BE155" s="163">
        <f t="shared" si="24"/>
        <v>0</v>
      </c>
      <c r="BF155" s="163">
        <f t="shared" si="25"/>
        <v>0</v>
      </c>
      <c r="BG155" s="163">
        <f t="shared" si="26"/>
        <v>0</v>
      </c>
      <c r="BH155" s="163">
        <f t="shared" si="27"/>
        <v>0</v>
      </c>
      <c r="BI155" s="163">
        <f t="shared" si="28"/>
        <v>0</v>
      </c>
      <c r="BJ155" s="17" t="s">
        <v>84</v>
      </c>
      <c r="BK155" s="163">
        <f t="shared" si="29"/>
        <v>0</v>
      </c>
      <c r="BL155" s="17" t="s">
        <v>472</v>
      </c>
      <c r="BM155" s="162" t="s">
        <v>412</v>
      </c>
    </row>
    <row r="156" spans="1:65" s="2" customFormat="1" ht="14.45" customHeight="1">
      <c r="A156" s="32"/>
      <c r="B156" s="149"/>
      <c r="C156" s="164" t="s">
        <v>316</v>
      </c>
      <c r="D156" s="164" t="s">
        <v>172</v>
      </c>
      <c r="E156" s="165" t="s">
        <v>1423</v>
      </c>
      <c r="F156" s="166" t="s">
        <v>1382</v>
      </c>
      <c r="G156" s="167" t="s">
        <v>293</v>
      </c>
      <c r="H156" s="168">
        <v>1</v>
      </c>
      <c r="I156" s="169"/>
      <c r="J156" s="170">
        <f t="shared" si="20"/>
        <v>0</v>
      </c>
      <c r="K156" s="171"/>
      <c r="L156" s="172"/>
      <c r="M156" s="173" t="s">
        <v>1</v>
      </c>
      <c r="N156" s="174" t="s">
        <v>35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574</v>
      </c>
      <c r="AT156" s="162" t="s">
        <v>172</v>
      </c>
      <c r="AU156" s="162" t="s">
        <v>177</v>
      </c>
      <c r="AY156" s="17" t="s">
        <v>164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84</v>
      </c>
      <c r="BK156" s="163">
        <f t="shared" si="29"/>
        <v>0</v>
      </c>
      <c r="BL156" s="17" t="s">
        <v>472</v>
      </c>
      <c r="BM156" s="162" t="s">
        <v>422</v>
      </c>
    </row>
    <row r="157" spans="1:65" s="2" customFormat="1" ht="14.45" customHeight="1">
      <c r="A157" s="32"/>
      <c r="B157" s="149"/>
      <c r="C157" s="164" t="s">
        <v>320</v>
      </c>
      <c r="D157" s="164" t="s">
        <v>172</v>
      </c>
      <c r="E157" s="165" t="s">
        <v>1424</v>
      </c>
      <c r="F157" s="166" t="s">
        <v>1384</v>
      </c>
      <c r="G157" s="167" t="s">
        <v>293</v>
      </c>
      <c r="H157" s="168">
        <v>0</v>
      </c>
      <c r="I157" s="169"/>
      <c r="J157" s="170">
        <f t="shared" si="20"/>
        <v>0</v>
      </c>
      <c r="K157" s="171"/>
      <c r="L157" s="172"/>
      <c r="M157" s="173" t="s">
        <v>1</v>
      </c>
      <c r="N157" s="174" t="s">
        <v>35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574</v>
      </c>
      <c r="AT157" s="162" t="s">
        <v>172</v>
      </c>
      <c r="AU157" s="162" t="s">
        <v>177</v>
      </c>
      <c r="AY157" s="17" t="s">
        <v>164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84</v>
      </c>
      <c r="BK157" s="163">
        <f t="shared" si="29"/>
        <v>0</v>
      </c>
      <c r="BL157" s="17" t="s">
        <v>472</v>
      </c>
      <c r="BM157" s="162" t="s">
        <v>430</v>
      </c>
    </row>
    <row r="158" spans="1:65" s="2" customFormat="1" ht="24.2" customHeight="1">
      <c r="A158" s="32"/>
      <c r="B158" s="149"/>
      <c r="C158" s="164" t="s">
        <v>324</v>
      </c>
      <c r="D158" s="164" t="s">
        <v>172</v>
      </c>
      <c r="E158" s="165" t="s">
        <v>1425</v>
      </c>
      <c r="F158" s="166" t="s">
        <v>1426</v>
      </c>
      <c r="G158" s="167" t="s">
        <v>293</v>
      </c>
      <c r="H158" s="168">
        <v>0</v>
      </c>
      <c r="I158" s="169"/>
      <c r="J158" s="170">
        <f t="shared" si="20"/>
        <v>0</v>
      </c>
      <c r="K158" s="171"/>
      <c r="L158" s="172"/>
      <c r="M158" s="173" t="s">
        <v>1</v>
      </c>
      <c r="N158" s="174" t="s">
        <v>35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574</v>
      </c>
      <c r="AT158" s="162" t="s">
        <v>172</v>
      </c>
      <c r="AU158" s="162" t="s">
        <v>177</v>
      </c>
      <c r="AY158" s="17" t="s">
        <v>164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84</v>
      </c>
      <c r="BK158" s="163">
        <f t="shared" si="29"/>
        <v>0</v>
      </c>
      <c r="BL158" s="17" t="s">
        <v>472</v>
      </c>
      <c r="BM158" s="162" t="s">
        <v>438</v>
      </c>
    </row>
    <row r="159" spans="1:65" s="2" customFormat="1" ht="14.45" customHeight="1">
      <c r="A159" s="32"/>
      <c r="B159" s="149"/>
      <c r="C159" s="164" t="s">
        <v>328</v>
      </c>
      <c r="D159" s="164" t="s">
        <v>172</v>
      </c>
      <c r="E159" s="165" t="s">
        <v>1427</v>
      </c>
      <c r="F159" s="166" t="s">
        <v>1388</v>
      </c>
      <c r="G159" s="167" t="s">
        <v>293</v>
      </c>
      <c r="H159" s="168">
        <v>0</v>
      </c>
      <c r="I159" s="169"/>
      <c r="J159" s="170">
        <f t="shared" si="20"/>
        <v>0</v>
      </c>
      <c r="K159" s="171"/>
      <c r="L159" s="172"/>
      <c r="M159" s="173" t="s">
        <v>1</v>
      </c>
      <c r="N159" s="174" t="s">
        <v>35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574</v>
      </c>
      <c r="AT159" s="162" t="s">
        <v>172</v>
      </c>
      <c r="AU159" s="162" t="s">
        <v>177</v>
      </c>
      <c r="AY159" s="17" t="s">
        <v>164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84</v>
      </c>
      <c r="BK159" s="163">
        <f t="shared" si="29"/>
        <v>0</v>
      </c>
      <c r="BL159" s="17" t="s">
        <v>472</v>
      </c>
      <c r="BM159" s="162" t="s">
        <v>446</v>
      </c>
    </row>
    <row r="160" spans="1:65" s="2" customFormat="1" ht="14.45" customHeight="1">
      <c r="A160" s="32"/>
      <c r="B160" s="149"/>
      <c r="C160" s="164" t="s">
        <v>175</v>
      </c>
      <c r="D160" s="164" t="s">
        <v>172</v>
      </c>
      <c r="E160" s="165" t="s">
        <v>1428</v>
      </c>
      <c r="F160" s="166" t="s">
        <v>1429</v>
      </c>
      <c r="G160" s="167" t="s">
        <v>280</v>
      </c>
      <c r="H160" s="168">
        <v>2</v>
      </c>
      <c r="I160" s="169"/>
      <c r="J160" s="170">
        <f t="shared" si="20"/>
        <v>0</v>
      </c>
      <c r="K160" s="171"/>
      <c r="L160" s="172"/>
      <c r="M160" s="173" t="s">
        <v>1</v>
      </c>
      <c r="N160" s="174" t="s">
        <v>35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574</v>
      </c>
      <c r="AT160" s="162" t="s">
        <v>172</v>
      </c>
      <c r="AU160" s="162" t="s">
        <v>177</v>
      </c>
      <c r="AY160" s="17" t="s">
        <v>164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84</v>
      </c>
      <c r="BK160" s="163">
        <f t="shared" si="29"/>
        <v>0</v>
      </c>
      <c r="BL160" s="17" t="s">
        <v>472</v>
      </c>
      <c r="BM160" s="162" t="s">
        <v>456</v>
      </c>
    </row>
    <row r="161" spans="1:65" s="2" customFormat="1" ht="14.45" customHeight="1">
      <c r="A161" s="32"/>
      <c r="B161" s="149"/>
      <c r="C161" s="164" t="s">
        <v>337</v>
      </c>
      <c r="D161" s="164" t="s">
        <v>172</v>
      </c>
      <c r="E161" s="165" t="s">
        <v>1430</v>
      </c>
      <c r="F161" s="166" t="s">
        <v>1431</v>
      </c>
      <c r="G161" s="167" t="s">
        <v>280</v>
      </c>
      <c r="H161" s="168">
        <v>3</v>
      </c>
      <c r="I161" s="169"/>
      <c r="J161" s="170">
        <f t="shared" si="20"/>
        <v>0</v>
      </c>
      <c r="K161" s="171"/>
      <c r="L161" s="172"/>
      <c r="M161" s="173" t="s">
        <v>1</v>
      </c>
      <c r="N161" s="174" t="s">
        <v>35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574</v>
      </c>
      <c r="AT161" s="162" t="s">
        <v>172</v>
      </c>
      <c r="AU161" s="162" t="s">
        <v>177</v>
      </c>
      <c r="AY161" s="17" t="s">
        <v>164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84</v>
      </c>
      <c r="BK161" s="163">
        <f t="shared" si="29"/>
        <v>0</v>
      </c>
      <c r="BL161" s="17" t="s">
        <v>472</v>
      </c>
      <c r="BM161" s="162" t="s">
        <v>464</v>
      </c>
    </row>
    <row r="162" spans="1:65" s="2" customFormat="1" ht="14.45" customHeight="1">
      <c r="A162" s="32"/>
      <c r="B162" s="149"/>
      <c r="C162" s="164" t="s">
        <v>343</v>
      </c>
      <c r="D162" s="164" t="s">
        <v>172</v>
      </c>
      <c r="E162" s="165" t="s">
        <v>1432</v>
      </c>
      <c r="F162" s="166" t="s">
        <v>1394</v>
      </c>
      <c r="G162" s="167" t="s">
        <v>280</v>
      </c>
      <c r="H162" s="168">
        <v>5</v>
      </c>
      <c r="I162" s="169"/>
      <c r="J162" s="170">
        <f t="shared" si="20"/>
        <v>0</v>
      </c>
      <c r="K162" s="171"/>
      <c r="L162" s="172"/>
      <c r="M162" s="173" t="s">
        <v>1</v>
      </c>
      <c r="N162" s="174" t="s">
        <v>35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574</v>
      </c>
      <c r="AT162" s="162" t="s">
        <v>172</v>
      </c>
      <c r="AU162" s="162" t="s">
        <v>177</v>
      </c>
      <c r="AY162" s="17" t="s">
        <v>164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84</v>
      </c>
      <c r="BK162" s="163">
        <f t="shared" si="29"/>
        <v>0</v>
      </c>
      <c r="BL162" s="17" t="s">
        <v>472</v>
      </c>
      <c r="BM162" s="162" t="s">
        <v>472</v>
      </c>
    </row>
    <row r="163" spans="1:65" s="2" customFormat="1" ht="14.45" customHeight="1">
      <c r="A163" s="32"/>
      <c r="B163" s="149"/>
      <c r="C163" s="164" t="s">
        <v>347</v>
      </c>
      <c r="D163" s="164" t="s">
        <v>172</v>
      </c>
      <c r="E163" s="165" t="s">
        <v>1433</v>
      </c>
      <c r="F163" s="166" t="s">
        <v>1396</v>
      </c>
      <c r="G163" s="167" t="s">
        <v>280</v>
      </c>
      <c r="H163" s="168">
        <v>3</v>
      </c>
      <c r="I163" s="169"/>
      <c r="J163" s="170">
        <f t="shared" si="20"/>
        <v>0</v>
      </c>
      <c r="K163" s="171"/>
      <c r="L163" s="172"/>
      <c r="M163" s="173" t="s">
        <v>1</v>
      </c>
      <c r="N163" s="174" t="s">
        <v>35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574</v>
      </c>
      <c r="AT163" s="162" t="s">
        <v>172</v>
      </c>
      <c r="AU163" s="162" t="s">
        <v>177</v>
      </c>
      <c r="AY163" s="17" t="s">
        <v>164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84</v>
      </c>
      <c r="BK163" s="163">
        <f t="shared" si="29"/>
        <v>0</v>
      </c>
      <c r="BL163" s="17" t="s">
        <v>472</v>
      </c>
      <c r="BM163" s="162" t="s">
        <v>483</v>
      </c>
    </row>
    <row r="164" spans="1:65" s="2" customFormat="1" ht="14.45" customHeight="1">
      <c r="A164" s="32"/>
      <c r="B164" s="149"/>
      <c r="C164" s="150" t="s">
        <v>351</v>
      </c>
      <c r="D164" s="150" t="s">
        <v>167</v>
      </c>
      <c r="E164" s="151" t="s">
        <v>1434</v>
      </c>
      <c r="F164" s="152" t="s">
        <v>1435</v>
      </c>
      <c r="G164" s="153" t="s">
        <v>293</v>
      </c>
      <c r="H164" s="154">
        <v>0.45</v>
      </c>
      <c r="I164" s="155"/>
      <c r="J164" s="156">
        <f t="shared" si="20"/>
        <v>0</v>
      </c>
      <c r="K164" s="157"/>
      <c r="L164" s="33"/>
      <c r="M164" s="158" t="s">
        <v>1</v>
      </c>
      <c r="N164" s="159" t="s">
        <v>35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472</v>
      </c>
      <c r="AT164" s="162" t="s">
        <v>167</v>
      </c>
      <c r="AU164" s="162" t="s">
        <v>177</v>
      </c>
      <c r="AY164" s="17" t="s">
        <v>164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84</v>
      </c>
      <c r="BK164" s="163">
        <f t="shared" si="29"/>
        <v>0</v>
      </c>
      <c r="BL164" s="17" t="s">
        <v>472</v>
      </c>
      <c r="BM164" s="162" t="s">
        <v>493</v>
      </c>
    </row>
    <row r="165" spans="1:65" s="2" customFormat="1" ht="37.9" customHeight="1">
      <c r="A165" s="32"/>
      <c r="B165" s="149"/>
      <c r="C165" s="150" t="s">
        <v>69</v>
      </c>
      <c r="D165" s="150" t="s">
        <v>167</v>
      </c>
      <c r="E165" s="151" t="s">
        <v>1436</v>
      </c>
      <c r="F165" s="152" t="s">
        <v>1437</v>
      </c>
      <c r="G165" s="153" t="s">
        <v>807</v>
      </c>
      <c r="H165" s="154">
        <v>10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35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472</v>
      </c>
      <c r="AT165" s="162" t="s">
        <v>167</v>
      </c>
      <c r="AU165" s="162" t="s">
        <v>177</v>
      </c>
      <c r="AY165" s="17" t="s">
        <v>164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84</v>
      </c>
      <c r="BK165" s="163">
        <f t="shared" si="29"/>
        <v>0</v>
      </c>
      <c r="BL165" s="17" t="s">
        <v>472</v>
      </c>
      <c r="BM165" s="162" t="s">
        <v>503</v>
      </c>
    </row>
    <row r="166" spans="1:65" s="2" customFormat="1" ht="14.45" customHeight="1">
      <c r="A166" s="32"/>
      <c r="B166" s="149"/>
      <c r="C166" s="150" t="s">
        <v>69</v>
      </c>
      <c r="D166" s="150" t="s">
        <v>167</v>
      </c>
      <c r="E166" s="151" t="s">
        <v>1438</v>
      </c>
      <c r="F166" s="152" t="s">
        <v>1439</v>
      </c>
      <c r="G166" s="153" t="s">
        <v>764</v>
      </c>
      <c r="H166" s="154">
        <v>8</v>
      </c>
      <c r="I166" s="155"/>
      <c r="J166" s="156">
        <f t="shared" si="20"/>
        <v>0</v>
      </c>
      <c r="K166" s="157"/>
      <c r="L166" s="33"/>
      <c r="M166" s="158" t="s">
        <v>1</v>
      </c>
      <c r="N166" s="159" t="s">
        <v>35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472</v>
      </c>
      <c r="AT166" s="162" t="s">
        <v>167</v>
      </c>
      <c r="AU166" s="162" t="s">
        <v>177</v>
      </c>
      <c r="AY166" s="17" t="s">
        <v>164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84</v>
      </c>
      <c r="BK166" s="163">
        <f t="shared" si="29"/>
        <v>0</v>
      </c>
      <c r="BL166" s="17" t="s">
        <v>472</v>
      </c>
      <c r="BM166" s="162" t="s">
        <v>513</v>
      </c>
    </row>
    <row r="167" spans="1:65" s="2" customFormat="1" ht="14.45" customHeight="1">
      <c r="A167" s="32"/>
      <c r="B167" s="149"/>
      <c r="C167" s="150" t="s">
        <v>69</v>
      </c>
      <c r="D167" s="150" t="s">
        <v>167</v>
      </c>
      <c r="E167" s="151" t="s">
        <v>1440</v>
      </c>
      <c r="F167" s="152" t="s">
        <v>1441</v>
      </c>
      <c r="G167" s="153" t="s">
        <v>764</v>
      </c>
      <c r="H167" s="154">
        <v>0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35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472</v>
      </c>
      <c r="AT167" s="162" t="s">
        <v>167</v>
      </c>
      <c r="AU167" s="162" t="s">
        <v>177</v>
      </c>
      <c r="AY167" s="17" t="s">
        <v>164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84</v>
      </c>
      <c r="BK167" s="163">
        <f t="shared" si="29"/>
        <v>0</v>
      </c>
      <c r="BL167" s="17" t="s">
        <v>472</v>
      </c>
      <c r="BM167" s="162" t="s">
        <v>640</v>
      </c>
    </row>
    <row r="168" spans="1:65" s="2" customFormat="1" ht="14.45" customHeight="1">
      <c r="A168" s="32"/>
      <c r="B168" s="149"/>
      <c r="C168" s="150" t="s">
        <v>355</v>
      </c>
      <c r="D168" s="150" t="s">
        <v>167</v>
      </c>
      <c r="E168" s="151" t="s">
        <v>1817</v>
      </c>
      <c r="F168" s="152" t="s">
        <v>1818</v>
      </c>
      <c r="G168" s="153" t="s">
        <v>847</v>
      </c>
      <c r="H168" s="154">
        <v>1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35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472</v>
      </c>
      <c r="AT168" s="162" t="s">
        <v>167</v>
      </c>
      <c r="AU168" s="162" t="s">
        <v>177</v>
      </c>
      <c r="AY168" s="17" t="s">
        <v>164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84</v>
      </c>
      <c r="BK168" s="163">
        <f t="shared" si="29"/>
        <v>0</v>
      </c>
      <c r="BL168" s="17" t="s">
        <v>472</v>
      </c>
      <c r="BM168" s="162" t="s">
        <v>1819</v>
      </c>
    </row>
    <row r="169" spans="1:65" s="2" customFormat="1" ht="14.45" customHeight="1">
      <c r="A169" s="32"/>
      <c r="B169" s="149"/>
      <c r="C169" s="150" t="s">
        <v>359</v>
      </c>
      <c r="D169" s="150" t="s">
        <v>167</v>
      </c>
      <c r="E169" s="151" t="s">
        <v>1820</v>
      </c>
      <c r="F169" s="152" t="s">
        <v>1821</v>
      </c>
      <c r="G169" s="153" t="s">
        <v>847</v>
      </c>
      <c r="H169" s="154">
        <v>1</v>
      </c>
      <c r="I169" s="155"/>
      <c r="J169" s="156">
        <f t="shared" si="20"/>
        <v>0</v>
      </c>
      <c r="K169" s="157"/>
      <c r="L169" s="33"/>
      <c r="M169" s="176" t="s">
        <v>1</v>
      </c>
      <c r="N169" s="177" t="s">
        <v>35</v>
      </c>
      <c r="O169" s="178"/>
      <c r="P169" s="179">
        <f t="shared" si="21"/>
        <v>0</v>
      </c>
      <c r="Q169" s="179">
        <v>0</v>
      </c>
      <c r="R169" s="179">
        <f t="shared" si="22"/>
        <v>0</v>
      </c>
      <c r="S169" s="179">
        <v>0</v>
      </c>
      <c r="T169" s="180">
        <f t="shared" si="2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472</v>
      </c>
      <c r="AT169" s="162" t="s">
        <v>167</v>
      </c>
      <c r="AU169" s="162" t="s">
        <v>177</v>
      </c>
      <c r="AY169" s="17" t="s">
        <v>164</v>
      </c>
      <c r="BE169" s="163">
        <f t="shared" si="24"/>
        <v>0</v>
      </c>
      <c r="BF169" s="163">
        <f t="shared" si="25"/>
        <v>0</v>
      </c>
      <c r="BG169" s="163">
        <f t="shared" si="26"/>
        <v>0</v>
      </c>
      <c r="BH169" s="163">
        <f t="shared" si="27"/>
        <v>0</v>
      </c>
      <c r="BI169" s="163">
        <f t="shared" si="28"/>
        <v>0</v>
      </c>
      <c r="BJ169" s="17" t="s">
        <v>84</v>
      </c>
      <c r="BK169" s="163">
        <f t="shared" si="29"/>
        <v>0</v>
      </c>
      <c r="BL169" s="17" t="s">
        <v>472</v>
      </c>
      <c r="BM169" s="162" t="s">
        <v>1822</v>
      </c>
    </row>
    <row r="170" spans="1:65" s="2" customFormat="1" ht="6.95" customHeight="1">
      <c r="A170" s="32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3"/>
      <c r="M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</row>
  </sheetData>
  <autoFilter ref="C124:K169" xr:uid="{00000000-0009-0000-0000-00000D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171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120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1058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1823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ROUND(J132,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ROUND((SUM(BE132:BE170)),  2)</f>
        <v>0</v>
      </c>
      <c r="G35" s="32"/>
      <c r="H35" s="32"/>
      <c r="I35" s="105">
        <v>0.2</v>
      </c>
      <c r="J35" s="104">
        <f>ROUND(((SUM(BE132:BE170))*I35),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ROUND((SUM(BF132:BF170)),  2)</f>
        <v>0</v>
      </c>
      <c r="G36" s="32"/>
      <c r="H36" s="32"/>
      <c r="I36" s="105">
        <v>0.2</v>
      </c>
      <c r="J36" s="104">
        <f>ROUND(((SUM(BF132:BF170))*I36),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ROUND((SUM(BG132:BG170)),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ROUND((SUM(BH132:BH170)),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ROUND((SUM(BI132:BI170)),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1058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08 - ASR - odpočet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J132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185</v>
      </c>
      <c r="E99" s="119"/>
      <c r="F99" s="119"/>
      <c r="G99" s="119"/>
      <c r="H99" s="119"/>
      <c r="I99" s="119"/>
      <c r="J99" s="120">
        <f>J133</f>
        <v>0</v>
      </c>
      <c r="L99" s="117"/>
    </row>
    <row r="100" spans="1:47" s="10" customFormat="1" ht="19.899999999999999" customHeight="1">
      <c r="B100" s="121"/>
      <c r="D100" s="122" t="s">
        <v>187</v>
      </c>
      <c r="E100" s="123"/>
      <c r="F100" s="123"/>
      <c r="G100" s="123"/>
      <c r="H100" s="123"/>
      <c r="I100" s="123"/>
      <c r="J100" s="124">
        <f>J134</f>
        <v>0</v>
      </c>
      <c r="L100" s="121"/>
    </row>
    <row r="101" spans="1:47" s="10" customFormat="1" ht="19.899999999999999" customHeight="1">
      <c r="B101" s="121"/>
      <c r="D101" s="122" t="s">
        <v>189</v>
      </c>
      <c r="E101" s="123"/>
      <c r="F101" s="123"/>
      <c r="G101" s="123"/>
      <c r="H101" s="123"/>
      <c r="I101" s="123"/>
      <c r="J101" s="124">
        <f>J137</f>
        <v>0</v>
      </c>
      <c r="L101" s="121"/>
    </row>
    <row r="102" spans="1:47" s="10" customFormat="1" ht="19.899999999999999" customHeight="1">
      <c r="B102" s="121"/>
      <c r="D102" s="122" t="s">
        <v>191</v>
      </c>
      <c r="E102" s="123"/>
      <c r="F102" s="123"/>
      <c r="G102" s="123"/>
      <c r="H102" s="123"/>
      <c r="I102" s="123"/>
      <c r="J102" s="124">
        <f>J139</f>
        <v>0</v>
      </c>
      <c r="L102" s="121"/>
    </row>
    <row r="103" spans="1:47" s="9" customFormat="1" ht="24.95" customHeight="1">
      <c r="B103" s="117"/>
      <c r="D103" s="118" t="s">
        <v>148</v>
      </c>
      <c r="E103" s="119"/>
      <c r="F103" s="119"/>
      <c r="G103" s="119"/>
      <c r="H103" s="119"/>
      <c r="I103" s="119"/>
      <c r="J103" s="120">
        <f>J141</f>
        <v>0</v>
      </c>
      <c r="L103" s="117"/>
    </row>
    <row r="104" spans="1:47" s="10" customFormat="1" ht="19.899999999999999" customHeight="1">
      <c r="B104" s="121"/>
      <c r="D104" s="122" t="s">
        <v>1061</v>
      </c>
      <c r="E104" s="123"/>
      <c r="F104" s="123"/>
      <c r="G104" s="123"/>
      <c r="H104" s="123"/>
      <c r="I104" s="123"/>
      <c r="J104" s="124">
        <f>J142</f>
        <v>0</v>
      </c>
      <c r="L104" s="121"/>
    </row>
    <row r="105" spans="1:47" s="10" customFormat="1" ht="19.899999999999999" customHeight="1">
      <c r="B105" s="121"/>
      <c r="D105" s="122" t="s">
        <v>192</v>
      </c>
      <c r="E105" s="123"/>
      <c r="F105" s="123"/>
      <c r="G105" s="123"/>
      <c r="H105" s="123"/>
      <c r="I105" s="123"/>
      <c r="J105" s="124">
        <f>J146</f>
        <v>0</v>
      </c>
      <c r="L105" s="121"/>
    </row>
    <row r="106" spans="1:47" s="10" customFormat="1" ht="19.899999999999999" customHeight="1">
      <c r="B106" s="121"/>
      <c r="D106" s="122" t="s">
        <v>149</v>
      </c>
      <c r="E106" s="123"/>
      <c r="F106" s="123"/>
      <c r="G106" s="123"/>
      <c r="H106" s="123"/>
      <c r="I106" s="123"/>
      <c r="J106" s="124">
        <f>J149</f>
        <v>0</v>
      </c>
      <c r="L106" s="121"/>
    </row>
    <row r="107" spans="1:47" s="10" customFormat="1" ht="19.899999999999999" customHeight="1">
      <c r="B107" s="121"/>
      <c r="D107" s="122" t="s">
        <v>1062</v>
      </c>
      <c r="E107" s="123"/>
      <c r="F107" s="123"/>
      <c r="G107" s="123"/>
      <c r="H107" s="123"/>
      <c r="I107" s="123"/>
      <c r="J107" s="124">
        <f>J152</f>
        <v>0</v>
      </c>
      <c r="L107" s="121"/>
    </row>
    <row r="108" spans="1:47" s="10" customFormat="1" ht="19.899999999999999" customHeight="1">
      <c r="B108" s="121"/>
      <c r="D108" s="122" t="s">
        <v>196</v>
      </c>
      <c r="E108" s="123"/>
      <c r="F108" s="123"/>
      <c r="G108" s="123"/>
      <c r="H108" s="123"/>
      <c r="I108" s="123"/>
      <c r="J108" s="124">
        <f>J156</f>
        <v>0</v>
      </c>
      <c r="L108" s="121"/>
    </row>
    <row r="109" spans="1:47" s="10" customFormat="1" ht="19.899999999999999" customHeight="1">
      <c r="B109" s="121"/>
      <c r="D109" s="122" t="s">
        <v>1063</v>
      </c>
      <c r="E109" s="123"/>
      <c r="F109" s="123"/>
      <c r="G109" s="123"/>
      <c r="H109" s="123"/>
      <c r="I109" s="123"/>
      <c r="J109" s="124">
        <f>J163</f>
        <v>0</v>
      </c>
      <c r="L109" s="121"/>
    </row>
    <row r="110" spans="1:47" s="10" customFormat="1" ht="19.899999999999999" customHeight="1">
      <c r="B110" s="121"/>
      <c r="D110" s="122" t="s">
        <v>198</v>
      </c>
      <c r="E110" s="123"/>
      <c r="F110" s="123"/>
      <c r="G110" s="123"/>
      <c r="H110" s="123"/>
      <c r="I110" s="123"/>
      <c r="J110" s="124">
        <f>J168</f>
        <v>0</v>
      </c>
      <c r="L110" s="121"/>
    </row>
    <row r="111" spans="1:47" s="2" customFormat="1" ht="21.7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6" spans="1:31" s="2" customFormat="1" ht="6.95" customHeight="1">
      <c r="A116" s="32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24.95" customHeight="1">
      <c r="A117" s="32"/>
      <c r="B117" s="33"/>
      <c r="C117" s="21" t="s">
        <v>150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2" customHeight="1">
      <c r="A119" s="32"/>
      <c r="B119" s="33"/>
      <c r="C119" s="27" t="s">
        <v>14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6.5" customHeight="1">
      <c r="A120" s="32"/>
      <c r="B120" s="33"/>
      <c r="C120" s="32"/>
      <c r="D120" s="32"/>
      <c r="E120" s="356" t="str">
        <f>E7</f>
        <v>Rekonštrukcia predškolského zariadenia MŠ Hrebendova,Lunik IX Košice</v>
      </c>
      <c r="F120" s="357"/>
      <c r="G120" s="357"/>
      <c r="H120" s="357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1" customFormat="1" ht="12" customHeight="1">
      <c r="B121" s="20"/>
      <c r="C121" s="27" t="s">
        <v>141</v>
      </c>
      <c r="L121" s="20"/>
    </row>
    <row r="122" spans="1:31" s="2" customFormat="1" ht="16.5" customHeight="1">
      <c r="A122" s="32"/>
      <c r="B122" s="33"/>
      <c r="C122" s="32"/>
      <c r="D122" s="32"/>
      <c r="E122" s="356" t="s">
        <v>1058</v>
      </c>
      <c r="F122" s="355"/>
      <c r="G122" s="355"/>
      <c r="H122" s="355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183</v>
      </c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6.5" customHeight="1">
      <c r="A124" s="32"/>
      <c r="B124" s="33"/>
      <c r="C124" s="32"/>
      <c r="D124" s="32"/>
      <c r="E124" s="352" t="str">
        <f>E11</f>
        <v>08 - ASR - odpočet</v>
      </c>
      <c r="F124" s="355"/>
      <c r="G124" s="355"/>
      <c r="H124" s="355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18</v>
      </c>
      <c r="D126" s="32"/>
      <c r="E126" s="32"/>
      <c r="F126" s="25" t="str">
        <f>F14</f>
        <v xml:space="preserve"> </v>
      </c>
      <c r="G126" s="32"/>
      <c r="H126" s="32"/>
      <c r="I126" s="27" t="s">
        <v>20</v>
      </c>
      <c r="J126" s="55" t="str">
        <f>IF(J14="","",J14)</f>
        <v/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21</v>
      </c>
      <c r="D128" s="32"/>
      <c r="E128" s="32"/>
      <c r="F128" s="25" t="str">
        <f>E17</f>
        <v xml:space="preserve"> </v>
      </c>
      <c r="G128" s="32"/>
      <c r="H128" s="32"/>
      <c r="I128" s="27" t="s">
        <v>25</v>
      </c>
      <c r="J128" s="30" t="str">
        <f>E23</f>
        <v xml:space="preserve"> </v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5.2" customHeight="1">
      <c r="A129" s="32"/>
      <c r="B129" s="33"/>
      <c r="C129" s="27" t="s">
        <v>24</v>
      </c>
      <c r="D129" s="32"/>
      <c r="E129" s="32"/>
      <c r="F129" s="25" t="str">
        <f>IF(E20="","",E20)</f>
        <v/>
      </c>
      <c r="G129" s="32"/>
      <c r="H129" s="32"/>
      <c r="I129" s="27" t="s">
        <v>27</v>
      </c>
      <c r="J129" s="30" t="str">
        <f>E26</f>
        <v xml:space="preserve"> </v>
      </c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0.3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11" customFormat="1" ht="29.25" customHeight="1">
      <c r="A131" s="125"/>
      <c r="B131" s="126"/>
      <c r="C131" s="127" t="s">
        <v>151</v>
      </c>
      <c r="D131" s="128" t="s">
        <v>54</v>
      </c>
      <c r="E131" s="128" t="s">
        <v>50</v>
      </c>
      <c r="F131" s="128" t="s">
        <v>51</v>
      </c>
      <c r="G131" s="128" t="s">
        <v>152</v>
      </c>
      <c r="H131" s="128" t="s">
        <v>153</v>
      </c>
      <c r="I131" s="128" t="s">
        <v>154</v>
      </c>
      <c r="J131" s="129" t="s">
        <v>145</v>
      </c>
      <c r="K131" s="130" t="s">
        <v>155</v>
      </c>
      <c r="L131" s="131"/>
      <c r="M131" s="62" t="s">
        <v>1</v>
      </c>
      <c r="N131" s="63" t="s">
        <v>33</v>
      </c>
      <c r="O131" s="63" t="s">
        <v>156</v>
      </c>
      <c r="P131" s="63" t="s">
        <v>157</v>
      </c>
      <c r="Q131" s="63" t="s">
        <v>158</v>
      </c>
      <c r="R131" s="63" t="s">
        <v>159</v>
      </c>
      <c r="S131" s="63" t="s">
        <v>160</v>
      </c>
      <c r="T131" s="64" t="s">
        <v>161</v>
      </c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</row>
    <row r="132" spans="1:65" s="2" customFormat="1" ht="22.9" customHeight="1">
      <c r="A132" s="32"/>
      <c r="B132" s="33"/>
      <c r="C132" s="69" t="s">
        <v>146</v>
      </c>
      <c r="D132" s="32"/>
      <c r="E132" s="32"/>
      <c r="F132" s="32"/>
      <c r="G132" s="32"/>
      <c r="H132" s="32"/>
      <c r="I132" s="32"/>
      <c r="J132" s="132">
        <f>BK132</f>
        <v>0</v>
      </c>
      <c r="K132" s="32"/>
      <c r="L132" s="33"/>
      <c r="M132" s="65"/>
      <c r="N132" s="56"/>
      <c r="O132" s="66"/>
      <c r="P132" s="133">
        <f>P133+P141</f>
        <v>0</v>
      </c>
      <c r="Q132" s="66"/>
      <c r="R132" s="133">
        <f>R133+R141</f>
        <v>5.9658900000000001E-2</v>
      </c>
      <c r="S132" s="66"/>
      <c r="T132" s="134">
        <f>T133+T141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7" t="s">
        <v>68</v>
      </c>
      <c r="AU132" s="17" t="s">
        <v>147</v>
      </c>
      <c r="BK132" s="135">
        <f>BK133+BK141</f>
        <v>0</v>
      </c>
    </row>
    <row r="133" spans="1:65" s="12" customFormat="1" ht="25.9" customHeight="1">
      <c r="B133" s="136"/>
      <c r="D133" s="137" t="s">
        <v>68</v>
      </c>
      <c r="E133" s="138" t="s">
        <v>200</v>
      </c>
      <c r="F133" s="138" t="s">
        <v>201</v>
      </c>
      <c r="I133" s="139"/>
      <c r="J133" s="140">
        <f>BK133</f>
        <v>0</v>
      </c>
      <c r="L133" s="136"/>
      <c r="M133" s="141"/>
      <c r="N133" s="142"/>
      <c r="O133" s="142"/>
      <c r="P133" s="143">
        <f>P134+P137+P139</f>
        <v>0</v>
      </c>
      <c r="Q133" s="142"/>
      <c r="R133" s="143">
        <f>R134+R137+R139</f>
        <v>0</v>
      </c>
      <c r="S133" s="142"/>
      <c r="T133" s="144">
        <f>T134+T137+T139</f>
        <v>0</v>
      </c>
      <c r="AR133" s="137" t="s">
        <v>77</v>
      </c>
      <c r="AT133" s="145" t="s">
        <v>68</v>
      </c>
      <c r="AU133" s="145" t="s">
        <v>69</v>
      </c>
      <c r="AY133" s="137" t="s">
        <v>164</v>
      </c>
      <c r="BK133" s="146">
        <f>BK134+BK137+BK139</f>
        <v>0</v>
      </c>
    </row>
    <row r="134" spans="1:65" s="12" customFormat="1" ht="22.9" customHeight="1">
      <c r="B134" s="136"/>
      <c r="D134" s="137" t="s">
        <v>68</v>
      </c>
      <c r="E134" s="147" t="s">
        <v>177</v>
      </c>
      <c r="F134" s="147" t="s">
        <v>232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SUM(P135:P136)</f>
        <v>0</v>
      </c>
      <c r="Q134" s="142"/>
      <c r="R134" s="143">
        <f>SUM(R135:R136)</f>
        <v>0</v>
      </c>
      <c r="S134" s="142"/>
      <c r="T134" s="144">
        <f>SUM(T135:T136)</f>
        <v>0</v>
      </c>
      <c r="AR134" s="137" t="s">
        <v>77</v>
      </c>
      <c r="AT134" s="145" t="s">
        <v>68</v>
      </c>
      <c r="AU134" s="145" t="s">
        <v>77</v>
      </c>
      <c r="AY134" s="137" t="s">
        <v>164</v>
      </c>
      <c r="BK134" s="146">
        <f>SUM(BK135:BK136)</f>
        <v>0</v>
      </c>
    </row>
    <row r="135" spans="1:65" s="2" customFormat="1" ht="24.2" customHeight="1">
      <c r="A135" s="32"/>
      <c r="B135" s="149"/>
      <c r="C135" s="150" t="s">
        <v>286</v>
      </c>
      <c r="D135" s="150" t="s">
        <v>167</v>
      </c>
      <c r="E135" s="151" t="s">
        <v>1102</v>
      </c>
      <c r="F135" s="152" t="s">
        <v>1103</v>
      </c>
      <c r="G135" s="153" t="s">
        <v>205</v>
      </c>
      <c r="H135" s="154">
        <v>3.55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35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176</v>
      </c>
      <c r="AT135" s="162" t="s">
        <v>167</v>
      </c>
      <c r="AU135" s="162" t="s">
        <v>84</v>
      </c>
      <c r="AY135" s="17" t="s">
        <v>164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84</v>
      </c>
      <c r="BK135" s="163">
        <f>ROUND(I135*H135,2)</f>
        <v>0</v>
      </c>
      <c r="BL135" s="17" t="s">
        <v>176</v>
      </c>
      <c r="BM135" s="162" t="s">
        <v>1824</v>
      </c>
    </row>
    <row r="136" spans="1:65" s="2" customFormat="1" ht="24.2" customHeight="1">
      <c r="A136" s="32"/>
      <c r="B136" s="149"/>
      <c r="C136" s="150" t="s">
        <v>290</v>
      </c>
      <c r="D136" s="150" t="s">
        <v>167</v>
      </c>
      <c r="E136" s="151" t="s">
        <v>1104</v>
      </c>
      <c r="F136" s="152" t="s">
        <v>1105</v>
      </c>
      <c r="G136" s="153" t="s">
        <v>230</v>
      </c>
      <c r="H136" s="154">
        <v>0.107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35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176</v>
      </c>
      <c r="AT136" s="162" t="s">
        <v>167</v>
      </c>
      <c r="AU136" s="162" t="s">
        <v>84</v>
      </c>
      <c r="AY136" s="17" t="s">
        <v>164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176</v>
      </c>
      <c r="BM136" s="162" t="s">
        <v>1825</v>
      </c>
    </row>
    <row r="137" spans="1:65" s="12" customFormat="1" ht="22.9" customHeight="1">
      <c r="B137" s="136"/>
      <c r="D137" s="137" t="s">
        <v>68</v>
      </c>
      <c r="E137" s="147" t="s">
        <v>181</v>
      </c>
      <c r="F137" s="147" t="s">
        <v>246</v>
      </c>
      <c r="I137" s="139"/>
      <c r="J137" s="148">
        <f>BK137</f>
        <v>0</v>
      </c>
      <c r="L137" s="136"/>
      <c r="M137" s="141"/>
      <c r="N137" s="142"/>
      <c r="O137" s="142"/>
      <c r="P137" s="143">
        <f>P138</f>
        <v>0</v>
      </c>
      <c r="Q137" s="142"/>
      <c r="R137" s="143">
        <f>R138</f>
        <v>0</v>
      </c>
      <c r="S137" s="142"/>
      <c r="T137" s="144">
        <f>T138</f>
        <v>0</v>
      </c>
      <c r="AR137" s="137" t="s">
        <v>77</v>
      </c>
      <c r="AT137" s="145" t="s">
        <v>68</v>
      </c>
      <c r="AU137" s="145" t="s">
        <v>77</v>
      </c>
      <c r="AY137" s="137" t="s">
        <v>164</v>
      </c>
      <c r="BK137" s="146">
        <f>BK138</f>
        <v>0</v>
      </c>
    </row>
    <row r="138" spans="1:65" s="2" customFormat="1" ht="24.2" customHeight="1">
      <c r="A138" s="32"/>
      <c r="B138" s="149"/>
      <c r="C138" s="150" t="s">
        <v>363</v>
      </c>
      <c r="D138" s="150" t="s">
        <v>167</v>
      </c>
      <c r="E138" s="151" t="s">
        <v>1139</v>
      </c>
      <c r="F138" s="152" t="s">
        <v>1140</v>
      </c>
      <c r="G138" s="153" t="s">
        <v>170</v>
      </c>
      <c r="H138" s="154">
        <v>18.062000000000001</v>
      </c>
      <c r="I138" s="155"/>
      <c r="J138" s="156">
        <f>ROUND(I138*H138,2)</f>
        <v>0</v>
      </c>
      <c r="K138" s="157"/>
      <c r="L138" s="33"/>
      <c r="M138" s="158" t="s">
        <v>1</v>
      </c>
      <c r="N138" s="159" t="s">
        <v>35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176</v>
      </c>
      <c r="AT138" s="162" t="s">
        <v>167</v>
      </c>
      <c r="AU138" s="162" t="s">
        <v>84</v>
      </c>
      <c r="AY138" s="17" t="s">
        <v>164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7" t="s">
        <v>84</v>
      </c>
      <c r="BK138" s="163">
        <f>ROUND(I138*H138,2)</f>
        <v>0</v>
      </c>
      <c r="BL138" s="17" t="s">
        <v>176</v>
      </c>
      <c r="BM138" s="162" t="s">
        <v>1826</v>
      </c>
    </row>
    <row r="139" spans="1:65" s="12" customFormat="1" ht="22.9" customHeight="1">
      <c r="B139" s="136"/>
      <c r="D139" s="137" t="s">
        <v>68</v>
      </c>
      <c r="E139" s="147" t="s">
        <v>335</v>
      </c>
      <c r="F139" s="147" t="s">
        <v>336</v>
      </c>
      <c r="I139" s="139"/>
      <c r="J139" s="148">
        <f>BK139</f>
        <v>0</v>
      </c>
      <c r="L139" s="136"/>
      <c r="M139" s="141"/>
      <c r="N139" s="142"/>
      <c r="O139" s="142"/>
      <c r="P139" s="143">
        <f>P140</f>
        <v>0</v>
      </c>
      <c r="Q139" s="142"/>
      <c r="R139" s="143">
        <f>R140</f>
        <v>0</v>
      </c>
      <c r="S139" s="142"/>
      <c r="T139" s="144">
        <f>T140</f>
        <v>0</v>
      </c>
      <c r="AR139" s="137" t="s">
        <v>77</v>
      </c>
      <c r="AT139" s="145" t="s">
        <v>68</v>
      </c>
      <c r="AU139" s="145" t="s">
        <v>77</v>
      </c>
      <c r="AY139" s="137" t="s">
        <v>164</v>
      </c>
      <c r="BK139" s="146">
        <f>BK140</f>
        <v>0</v>
      </c>
    </row>
    <row r="140" spans="1:65" s="2" customFormat="1" ht="24.2" customHeight="1">
      <c r="A140" s="32"/>
      <c r="B140" s="149"/>
      <c r="C140" s="150" t="s">
        <v>430</v>
      </c>
      <c r="D140" s="150" t="s">
        <v>167</v>
      </c>
      <c r="E140" s="151" t="s">
        <v>338</v>
      </c>
      <c r="F140" s="152" t="s">
        <v>339</v>
      </c>
      <c r="G140" s="153" t="s">
        <v>230</v>
      </c>
      <c r="H140" s="154">
        <v>16.425000000000001</v>
      </c>
      <c r="I140" s="155"/>
      <c r="J140" s="156">
        <f>ROUND(I140*H140,2)</f>
        <v>0</v>
      </c>
      <c r="K140" s="157"/>
      <c r="L140" s="33"/>
      <c r="M140" s="158" t="s">
        <v>1</v>
      </c>
      <c r="N140" s="159" t="s">
        <v>35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176</v>
      </c>
      <c r="AT140" s="162" t="s">
        <v>167</v>
      </c>
      <c r="AU140" s="162" t="s">
        <v>84</v>
      </c>
      <c r="AY140" s="17" t="s">
        <v>164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84</v>
      </c>
      <c r="BK140" s="163">
        <f>ROUND(I140*H140,2)</f>
        <v>0</v>
      </c>
      <c r="BL140" s="17" t="s">
        <v>176</v>
      </c>
      <c r="BM140" s="162" t="s">
        <v>1827</v>
      </c>
    </row>
    <row r="141" spans="1:65" s="12" customFormat="1" ht="25.9" customHeight="1">
      <c r="B141" s="136"/>
      <c r="D141" s="137" t="s">
        <v>68</v>
      </c>
      <c r="E141" s="138" t="s">
        <v>162</v>
      </c>
      <c r="F141" s="138" t="s">
        <v>163</v>
      </c>
      <c r="I141" s="139"/>
      <c r="J141" s="140">
        <f>BK141</f>
        <v>0</v>
      </c>
      <c r="L141" s="136"/>
      <c r="M141" s="141"/>
      <c r="N141" s="142"/>
      <c r="O141" s="142"/>
      <c r="P141" s="143">
        <f>P142+P146+P149+P152+P156+P163+P168</f>
        <v>0</v>
      </c>
      <c r="Q141" s="142"/>
      <c r="R141" s="143">
        <f>R142+R146+R149+R152+R156+R163+R168</f>
        <v>5.9658900000000001E-2</v>
      </c>
      <c r="S141" s="142"/>
      <c r="T141" s="144">
        <f>T142+T146+T149+T152+T156+T163+T168</f>
        <v>0</v>
      </c>
      <c r="AR141" s="137" t="s">
        <v>84</v>
      </c>
      <c r="AT141" s="145" t="s">
        <v>68</v>
      </c>
      <c r="AU141" s="145" t="s">
        <v>69</v>
      </c>
      <c r="AY141" s="137" t="s">
        <v>164</v>
      </c>
      <c r="BK141" s="146">
        <f>BK142+BK146+BK149+BK152+BK156+BK163+BK168</f>
        <v>0</v>
      </c>
    </row>
    <row r="142" spans="1:65" s="12" customFormat="1" ht="22.9" customHeight="1">
      <c r="B142" s="136"/>
      <c r="D142" s="137" t="s">
        <v>68</v>
      </c>
      <c r="E142" s="147" t="s">
        <v>1167</v>
      </c>
      <c r="F142" s="147" t="s">
        <v>1168</v>
      </c>
      <c r="I142" s="139"/>
      <c r="J142" s="148">
        <f>BK142</f>
        <v>0</v>
      </c>
      <c r="L142" s="136"/>
      <c r="M142" s="141"/>
      <c r="N142" s="142"/>
      <c r="O142" s="142"/>
      <c r="P142" s="143">
        <f>SUM(P143:P145)</f>
        <v>0</v>
      </c>
      <c r="Q142" s="142"/>
      <c r="R142" s="143">
        <f>SUM(R143:R145)</f>
        <v>2.0800000000000003E-3</v>
      </c>
      <c r="S142" s="142"/>
      <c r="T142" s="144">
        <f>SUM(T143:T145)</f>
        <v>0</v>
      </c>
      <c r="AR142" s="137" t="s">
        <v>84</v>
      </c>
      <c r="AT142" s="145" t="s">
        <v>68</v>
      </c>
      <c r="AU142" s="145" t="s">
        <v>77</v>
      </c>
      <c r="AY142" s="137" t="s">
        <v>164</v>
      </c>
      <c r="BK142" s="146">
        <f>SUM(BK143:BK145)</f>
        <v>0</v>
      </c>
    </row>
    <row r="143" spans="1:65" s="2" customFormat="1" ht="24.2" customHeight="1">
      <c r="A143" s="32"/>
      <c r="B143" s="149"/>
      <c r="C143" s="150" t="s">
        <v>450</v>
      </c>
      <c r="D143" s="150" t="s">
        <v>167</v>
      </c>
      <c r="E143" s="151" t="s">
        <v>1177</v>
      </c>
      <c r="F143" s="152" t="s">
        <v>1178</v>
      </c>
      <c r="G143" s="153" t="s">
        <v>170</v>
      </c>
      <c r="H143" s="154">
        <v>26</v>
      </c>
      <c r="I143" s="155"/>
      <c r="J143" s="156">
        <f>ROUND(I143*H143,2)</f>
        <v>0</v>
      </c>
      <c r="K143" s="157"/>
      <c r="L143" s="33"/>
      <c r="M143" s="158" t="s">
        <v>1</v>
      </c>
      <c r="N143" s="159" t="s">
        <v>35</v>
      </c>
      <c r="O143" s="58"/>
      <c r="P143" s="160">
        <f>O143*H143</f>
        <v>0</v>
      </c>
      <c r="Q143" s="160">
        <v>8.0000000000000007E-5</v>
      </c>
      <c r="R143" s="160">
        <f>Q143*H143</f>
        <v>2.0800000000000003E-3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171</v>
      </c>
      <c r="AT143" s="162" t="s">
        <v>167</v>
      </c>
      <c r="AU143" s="162" t="s">
        <v>84</v>
      </c>
      <c r="AY143" s="17" t="s">
        <v>164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84</v>
      </c>
      <c r="BK143" s="163">
        <f>ROUND(I143*H143,2)</f>
        <v>0</v>
      </c>
      <c r="BL143" s="17" t="s">
        <v>171</v>
      </c>
      <c r="BM143" s="162" t="s">
        <v>1828</v>
      </c>
    </row>
    <row r="144" spans="1:65" s="2" customFormat="1" ht="14.45" customHeight="1">
      <c r="A144" s="32"/>
      <c r="B144" s="149"/>
      <c r="C144" s="164" t="s">
        <v>456</v>
      </c>
      <c r="D144" s="164" t="s">
        <v>172</v>
      </c>
      <c r="E144" s="165" t="s">
        <v>1179</v>
      </c>
      <c r="F144" s="166" t="s">
        <v>1180</v>
      </c>
      <c r="G144" s="167" t="s">
        <v>170</v>
      </c>
      <c r="H144" s="168">
        <v>26</v>
      </c>
      <c r="I144" s="169"/>
      <c r="J144" s="170">
        <f>ROUND(I144*H144,2)</f>
        <v>0</v>
      </c>
      <c r="K144" s="171"/>
      <c r="L144" s="172"/>
      <c r="M144" s="173" t="s">
        <v>1</v>
      </c>
      <c r="N144" s="174" t="s">
        <v>35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175</v>
      </c>
      <c r="AT144" s="162" t="s">
        <v>172</v>
      </c>
      <c r="AU144" s="162" t="s">
        <v>84</v>
      </c>
      <c r="AY144" s="17" t="s">
        <v>164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84</v>
      </c>
      <c r="BK144" s="163">
        <f>ROUND(I144*H144,2)</f>
        <v>0</v>
      </c>
      <c r="BL144" s="17" t="s">
        <v>171</v>
      </c>
      <c r="BM144" s="162" t="s">
        <v>1829</v>
      </c>
    </row>
    <row r="145" spans="1:65" s="2" customFormat="1" ht="24.2" customHeight="1">
      <c r="A145" s="32"/>
      <c r="B145" s="149"/>
      <c r="C145" s="150" t="s">
        <v>460</v>
      </c>
      <c r="D145" s="150" t="s">
        <v>167</v>
      </c>
      <c r="E145" s="151" t="s">
        <v>1181</v>
      </c>
      <c r="F145" s="152" t="s">
        <v>1182</v>
      </c>
      <c r="G145" s="153" t="s">
        <v>180</v>
      </c>
      <c r="H145" s="175"/>
      <c r="I145" s="155"/>
      <c r="J145" s="156">
        <f>ROUND(I145*H145,2)</f>
        <v>0</v>
      </c>
      <c r="K145" s="157"/>
      <c r="L145" s="33"/>
      <c r="M145" s="158" t="s">
        <v>1</v>
      </c>
      <c r="N145" s="159" t="s">
        <v>35</v>
      </c>
      <c r="O145" s="58"/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171</v>
      </c>
      <c r="AT145" s="162" t="s">
        <v>167</v>
      </c>
      <c r="AU145" s="162" t="s">
        <v>84</v>
      </c>
      <c r="AY145" s="17" t="s">
        <v>164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7" t="s">
        <v>84</v>
      </c>
      <c r="BK145" s="163">
        <f>ROUND(I145*H145,2)</f>
        <v>0</v>
      </c>
      <c r="BL145" s="17" t="s">
        <v>171</v>
      </c>
      <c r="BM145" s="162" t="s">
        <v>1830</v>
      </c>
    </row>
    <row r="146" spans="1:65" s="12" customFormat="1" ht="22.9" customHeight="1">
      <c r="B146" s="136"/>
      <c r="D146" s="137" t="s">
        <v>68</v>
      </c>
      <c r="E146" s="147" t="s">
        <v>341</v>
      </c>
      <c r="F146" s="147" t="s">
        <v>342</v>
      </c>
      <c r="I146" s="139"/>
      <c r="J146" s="148">
        <f>BK146</f>
        <v>0</v>
      </c>
      <c r="L146" s="136"/>
      <c r="M146" s="141"/>
      <c r="N146" s="142"/>
      <c r="O146" s="142"/>
      <c r="P146" s="143">
        <f>SUM(P147:P148)</f>
        <v>0</v>
      </c>
      <c r="Q146" s="142"/>
      <c r="R146" s="143">
        <f>SUM(R147:R148)</f>
        <v>0</v>
      </c>
      <c r="S146" s="142"/>
      <c r="T146" s="144">
        <f>SUM(T147:T148)</f>
        <v>0</v>
      </c>
      <c r="AR146" s="137" t="s">
        <v>84</v>
      </c>
      <c r="AT146" s="145" t="s">
        <v>68</v>
      </c>
      <c r="AU146" s="145" t="s">
        <v>77</v>
      </c>
      <c r="AY146" s="137" t="s">
        <v>164</v>
      </c>
      <c r="BK146" s="146">
        <f>SUM(BK147:BK148)</f>
        <v>0</v>
      </c>
    </row>
    <row r="147" spans="1:65" s="2" customFormat="1" ht="24.2" customHeight="1">
      <c r="A147" s="32"/>
      <c r="B147" s="149"/>
      <c r="C147" s="150" t="s">
        <v>464</v>
      </c>
      <c r="D147" s="150" t="s">
        <v>167</v>
      </c>
      <c r="E147" s="151" t="s">
        <v>1183</v>
      </c>
      <c r="F147" s="152" t="s">
        <v>1184</v>
      </c>
      <c r="G147" s="153" t="s">
        <v>170</v>
      </c>
      <c r="H147" s="154">
        <v>29</v>
      </c>
      <c r="I147" s="155"/>
      <c r="J147" s="156">
        <f>ROUND(I147*H147,2)</f>
        <v>0</v>
      </c>
      <c r="K147" s="157"/>
      <c r="L147" s="33"/>
      <c r="M147" s="158" t="s">
        <v>1</v>
      </c>
      <c r="N147" s="159" t="s">
        <v>35</v>
      </c>
      <c r="O147" s="58"/>
      <c r="P147" s="160">
        <f>O147*H147</f>
        <v>0</v>
      </c>
      <c r="Q147" s="160">
        <v>0</v>
      </c>
      <c r="R147" s="160">
        <f>Q147*H147</f>
        <v>0</v>
      </c>
      <c r="S147" s="160">
        <v>0</v>
      </c>
      <c r="T147" s="161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171</v>
      </c>
      <c r="AT147" s="162" t="s">
        <v>167</v>
      </c>
      <c r="AU147" s="162" t="s">
        <v>84</v>
      </c>
      <c r="AY147" s="17" t="s">
        <v>164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7" t="s">
        <v>84</v>
      </c>
      <c r="BK147" s="163">
        <f>ROUND(I147*H147,2)</f>
        <v>0</v>
      </c>
      <c r="BL147" s="17" t="s">
        <v>171</v>
      </c>
      <c r="BM147" s="162" t="s">
        <v>1831</v>
      </c>
    </row>
    <row r="148" spans="1:65" s="2" customFormat="1" ht="24.2" customHeight="1">
      <c r="A148" s="32"/>
      <c r="B148" s="149"/>
      <c r="C148" s="150" t="s">
        <v>477</v>
      </c>
      <c r="D148" s="150" t="s">
        <v>167</v>
      </c>
      <c r="E148" s="151" t="s">
        <v>1189</v>
      </c>
      <c r="F148" s="152" t="s">
        <v>1190</v>
      </c>
      <c r="G148" s="153" t="s">
        <v>180</v>
      </c>
      <c r="H148" s="175"/>
      <c r="I148" s="155"/>
      <c r="J148" s="156">
        <f>ROUND(I148*H148,2)</f>
        <v>0</v>
      </c>
      <c r="K148" s="157"/>
      <c r="L148" s="33"/>
      <c r="M148" s="158" t="s">
        <v>1</v>
      </c>
      <c r="N148" s="159" t="s">
        <v>35</v>
      </c>
      <c r="O148" s="58"/>
      <c r="P148" s="160">
        <f>O148*H148</f>
        <v>0</v>
      </c>
      <c r="Q148" s="160">
        <v>0</v>
      </c>
      <c r="R148" s="160">
        <f>Q148*H148</f>
        <v>0</v>
      </c>
      <c r="S148" s="160">
        <v>0</v>
      </c>
      <c r="T148" s="161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171</v>
      </c>
      <c r="AT148" s="162" t="s">
        <v>167</v>
      </c>
      <c r="AU148" s="162" t="s">
        <v>84</v>
      </c>
      <c r="AY148" s="17" t="s">
        <v>164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7" t="s">
        <v>84</v>
      </c>
      <c r="BK148" s="163">
        <f>ROUND(I148*H148,2)</f>
        <v>0</v>
      </c>
      <c r="BL148" s="17" t="s">
        <v>171</v>
      </c>
      <c r="BM148" s="162" t="s">
        <v>1832</v>
      </c>
    </row>
    <row r="149" spans="1:65" s="12" customFormat="1" ht="22.9" customHeight="1">
      <c r="B149" s="136"/>
      <c r="D149" s="137" t="s">
        <v>68</v>
      </c>
      <c r="E149" s="147" t="s">
        <v>165</v>
      </c>
      <c r="F149" s="147" t="s">
        <v>166</v>
      </c>
      <c r="I149" s="139"/>
      <c r="J149" s="148">
        <f>BK149</f>
        <v>0</v>
      </c>
      <c r="L149" s="136"/>
      <c r="M149" s="141"/>
      <c r="N149" s="142"/>
      <c r="O149" s="142"/>
      <c r="P149" s="143">
        <f>SUM(P150:P151)</f>
        <v>0</v>
      </c>
      <c r="Q149" s="142"/>
      <c r="R149" s="143">
        <f>SUM(R150:R151)</f>
        <v>0</v>
      </c>
      <c r="S149" s="142"/>
      <c r="T149" s="144">
        <f>SUM(T150:T151)</f>
        <v>0</v>
      </c>
      <c r="AR149" s="137" t="s">
        <v>84</v>
      </c>
      <c r="AT149" s="145" t="s">
        <v>68</v>
      </c>
      <c r="AU149" s="145" t="s">
        <v>77</v>
      </c>
      <c r="AY149" s="137" t="s">
        <v>164</v>
      </c>
      <c r="BK149" s="146">
        <f>SUM(BK150:BK151)</f>
        <v>0</v>
      </c>
    </row>
    <row r="150" spans="1:65" s="2" customFormat="1" ht="24.2" customHeight="1">
      <c r="A150" s="32"/>
      <c r="B150" s="149"/>
      <c r="C150" s="150" t="s">
        <v>238</v>
      </c>
      <c r="D150" s="150" t="s">
        <v>167</v>
      </c>
      <c r="E150" s="151" t="s">
        <v>1197</v>
      </c>
      <c r="F150" s="152" t="s">
        <v>1198</v>
      </c>
      <c r="G150" s="153" t="s">
        <v>170</v>
      </c>
      <c r="H150" s="154">
        <v>29</v>
      </c>
      <c r="I150" s="155"/>
      <c r="J150" s="156">
        <f>ROUND(I150*H150,2)</f>
        <v>0</v>
      </c>
      <c r="K150" s="157"/>
      <c r="L150" s="33"/>
      <c r="M150" s="158" t="s">
        <v>1</v>
      </c>
      <c r="N150" s="159" t="s">
        <v>35</v>
      </c>
      <c r="O150" s="58"/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171</v>
      </c>
      <c r="AT150" s="162" t="s">
        <v>167</v>
      </c>
      <c r="AU150" s="162" t="s">
        <v>84</v>
      </c>
      <c r="AY150" s="17" t="s">
        <v>164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7" t="s">
        <v>84</v>
      </c>
      <c r="BK150" s="163">
        <f>ROUND(I150*H150,2)</f>
        <v>0</v>
      </c>
      <c r="BL150" s="17" t="s">
        <v>171</v>
      </c>
      <c r="BM150" s="162" t="s">
        <v>1833</v>
      </c>
    </row>
    <row r="151" spans="1:65" s="2" customFormat="1" ht="14.45" customHeight="1">
      <c r="A151" s="32"/>
      <c r="B151" s="149"/>
      <c r="C151" s="164" t="s">
        <v>242</v>
      </c>
      <c r="D151" s="164" t="s">
        <v>172</v>
      </c>
      <c r="E151" s="165" t="s">
        <v>1199</v>
      </c>
      <c r="F151" s="166" t="s">
        <v>1200</v>
      </c>
      <c r="G151" s="167" t="s">
        <v>170</v>
      </c>
      <c r="H151" s="168">
        <v>29</v>
      </c>
      <c r="I151" s="169"/>
      <c r="J151" s="170">
        <f>ROUND(I151*H151,2)</f>
        <v>0</v>
      </c>
      <c r="K151" s="171"/>
      <c r="L151" s="172"/>
      <c r="M151" s="173" t="s">
        <v>1</v>
      </c>
      <c r="N151" s="174" t="s">
        <v>35</v>
      </c>
      <c r="O151" s="58"/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175</v>
      </c>
      <c r="AT151" s="162" t="s">
        <v>172</v>
      </c>
      <c r="AU151" s="162" t="s">
        <v>84</v>
      </c>
      <c r="AY151" s="17" t="s">
        <v>164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7" t="s">
        <v>84</v>
      </c>
      <c r="BK151" s="163">
        <f>ROUND(I151*H151,2)</f>
        <v>0</v>
      </c>
      <c r="BL151" s="17" t="s">
        <v>171</v>
      </c>
      <c r="BM151" s="162" t="s">
        <v>1834</v>
      </c>
    </row>
    <row r="152" spans="1:65" s="12" customFormat="1" ht="22.9" customHeight="1">
      <c r="B152" s="136"/>
      <c r="D152" s="137" t="s">
        <v>68</v>
      </c>
      <c r="E152" s="147" t="s">
        <v>1205</v>
      </c>
      <c r="F152" s="147" t="s">
        <v>1206</v>
      </c>
      <c r="I152" s="139"/>
      <c r="J152" s="148">
        <f>BK152</f>
        <v>0</v>
      </c>
      <c r="L152" s="136"/>
      <c r="M152" s="141"/>
      <c r="N152" s="142"/>
      <c r="O152" s="142"/>
      <c r="P152" s="143">
        <f>SUM(P153:P155)</f>
        <v>0</v>
      </c>
      <c r="Q152" s="142"/>
      <c r="R152" s="143">
        <f>SUM(R153:R155)</f>
        <v>1.2788999999999999E-3</v>
      </c>
      <c r="S152" s="142"/>
      <c r="T152" s="144">
        <f>SUM(T153:T155)</f>
        <v>0</v>
      </c>
      <c r="AR152" s="137" t="s">
        <v>84</v>
      </c>
      <c r="AT152" s="145" t="s">
        <v>68</v>
      </c>
      <c r="AU152" s="145" t="s">
        <v>77</v>
      </c>
      <c r="AY152" s="137" t="s">
        <v>164</v>
      </c>
      <c r="BK152" s="146">
        <f>SUM(BK153:BK155)</f>
        <v>0</v>
      </c>
    </row>
    <row r="153" spans="1:65" s="2" customFormat="1" ht="37.9" customHeight="1">
      <c r="A153" s="32"/>
      <c r="B153" s="149"/>
      <c r="C153" s="150" t="s">
        <v>643</v>
      </c>
      <c r="D153" s="150" t="s">
        <v>167</v>
      </c>
      <c r="E153" s="151" t="s">
        <v>1211</v>
      </c>
      <c r="F153" s="152" t="s">
        <v>1212</v>
      </c>
      <c r="G153" s="153" t="s">
        <v>170</v>
      </c>
      <c r="H153" s="154">
        <v>29</v>
      </c>
      <c r="I153" s="155"/>
      <c r="J153" s="156">
        <f>ROUND(I153*H153,2)</f>
        <v>0</v>
      </c>
      <c r="K153" s="157"/>
      <c r="L153" s="33"/>
      <c r="M153" s="158" t="s">
        <v>1</v>
      </c>
      <c r="N153" s="159" t="s">
        <v>35</v>
      </c>
      <c r="O153" s="58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171</v>
      </c>
      <c r="AT153" s="162" t="s">
        <v>167</v>
      </c>
      <c r="AU153" s="162" t="s">
        <v>84</v>
      </c>
      <c r="AY153" s="17" t="s">
        <v>164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7" t="s">
        <v>84</v>
      </c>
      <c r="BK153" s="163">
        <f>ROUND(I153*H153,2)</f>
        <v>0</v>
      </c>
      <c r="BL153" s="17" t="s">
        <v>171</v>
      </c>
      <c r="BM153" s="162" t="s">
        <v>1835</v>
      </c>
    </row>
    <row r="154" spans="1:65" s="2" customFormat="1" ht="24.2" customHeight="1">
      <c r="A154" s="32"/>
      <c r="B154" s="149"/>
      <c r="C154" s="150" t="s">
        <v>758</v>
      </c>
      <c r="D154" s="150" t="s">
        <v>167</v>
      </c>
      <c r="E154" s="151" t="s">
        <v>1213</v>
      </c>
      <c r="F154" s="152" t="s">
        <v>1214</v>
      </c>
      <c r="G154" s="153" t="s">
        <v>205</v>
      </c>
      <c r="H154" s="154">
        <v>0.435</v>
      </c>
      <c r="I154" s="155"/>
      <c r="J154" s="156">
        <f>ROUND(I154*H154,2)</f>
        <v>0</v>
      </c>
      <c r="K154" s="157"/>
      <c r="L154" s="33"/>
      <c r="M154" s="158" t="s">
        <v>1</v>
      </c>
      <c r="N154" s="159" t="s">
        <v>35</v>
      </c>
      <c r="O154" s="58"/>
      <c r="P154" s="160">
        <f>O154*H154</f>
        <v>0</v>
      </c>
      <c r="Q154" s="160">
        <v>2.9399999999999999E-3</v>
      </c>
      <c r="R154" s="160">
        <f>Q154*H154</f>
        <v>1.2788999999999999E-3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171</v>
      </c>
      <c r="AT154" s="162" t="s">
        <v>167</v>
      </c>
      <c r="AU154" s="162" t="s">
        <v>84</v>
      </c>
      <c r="AY154" s="17" t="s">
        <v>164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7" t="s">
        <v>84</v>
      </c>
      <c r="BK154" s="163">
        <f>ROUND(I154*H154,2)</f>
        <v>0</v>
      </c>
      <c r="BL154" s="17" t="s">
        <v>171</v>
      </c>
      <c r="BM154" s="162" t="s">
        <v>1836</v>
      </c>
    </row>
    <row r="155" spans="1:65" s="2" customFormat="1" ht="24.2" customHeight="1">
      <c r="A155" s="32"/>
      <c r="B155" s="149"/>
      <c r="C155" s="150" t="s">
        <v>646</v>
      </c>
      <c r="D155" s="150" t="s">
        <v>167</v>
      </c>
      <c r="E155" s="151" t="s">
        <v>1215</v>
      </c>
      <c r="F155" s="152" t="s">
        <v>1216</v>
      </c>
      <c r="G155" s="153" t="s">
        <v>180</v>
      </c>
      <c r="H155" s="175"/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35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171</v>
      </c>
      <c r="AT155" s="162" t="s">
        <v>167</v>
      </c>
      <c r="AU155" s="162" t="s">
        <v>84</v>
      </c>
      <c r="AY155" s="17" t="s">
        <v>164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84</v>
      </c>
      <c r="BK155" s="163">
        <f>ROUND(I155*H155,2)</f>
        <v>0</v>
      </c>
      <c r="BL155" s="17" t="s">
        <v>171</v>
      </c>
      <c r="BM155" s="162" t="s">
        <v>1837</v>
      </c>
    </row>
    <row r="156" spans="1:65" s="12" customFormat="1" ht="22.9" customHeight="1">
      <c r="B156" s="136"/>
      <c r="D156" s="137" t="s">
        <v>68</v>
      </c>
      <c r="E156" s="147" t="s">
        <v>454</v>
      </c>
      <c r="F156" s="147" t="s">
        <v>455</v>
      </c>
      <c r="I156" s="139"/>
      <c r="J156" s="148">
        <f>BK156</f>
        <v>0</v>
      </c>
      <c r="L156" s="136"/>
      <c r="M156" s="141"/>
      <c r="N156" s="142"/>
      <c r="O156" s="142"/>
      <c r="P156" s="143">
        <f>SUM(P157:P162)</f>
        <v>0</v>
      </c>
      <c r="Q156" s="142"/>
      <c r="R156" s="143">
        <f>SUM(R157:R162)</f>
        <v>5.6300000000000003E-2</v>
      </c>
      <c r="S156" s="142"/>
      <c r="T156" s="144">
        <f>SUM(T157:T162)</f>
        <v>0</v>
      </c>
      <c r="AR156" s="137" t="s">
        <v>84</v>
      </c>
      <c r="AT156" s="145" t="s">
        <v>68</v>
      </c>
      <c r="AU156" s="145" t="s">
        <v>77</v>
      </c>
      <c r="AY156" s="137" t="s">
        <v>164</v>
      </c>
      <c r="BK156" s="146">
        <f>SUM(BK157:BK162)</f>
        <v>0</v>
      </c>
    </row>
    <row r="157" spans="1:65" s="2" customFormat="1" ht="24.2" customHeight="1">
      <c r="A157" s="32"/>
      <c r="B157" s="149"/>
      <c r="C157" s="150" t="s">
        <v>678</v>
      </c>
      <c r="D157" s="150" t="s">
        <v>167</v>
      </c>
      <c r="E157" s="151" t="s">
        <v>1259</v>
      </c>
      <c r="F157" s="152" t="s">
        <v>1260</v>
      </c>
      <c r="G157" s="153" t="s">
        <v>807</v>
      </c>
      <c r="H157" s="154">
        <v>1126</v>
      </c>
      <c r="I157" s="155"/>
      <c r="J157" s="156">
        <f t="shared" ref="J157:J162" si="0">ROUND(I157*H157,2)</f>
        <v>0</v>
      </c>
      <c r="K157" s="157"/>
      <c r="L157" s="33"/>
      <c r="M157" s="158" t="s">
        <v>1</v>
      </c>
      <c r="N157" s="159" t="s">
        <v>35</v>
      </c>
      <c r="O157" s="58"/>
      <c r="P157" s="160">
        <f t="shared" ref="P157:P162" si="1">O157*H157</f>
        <v>0</v>
      </c>
      <c r="Q157" s="160">
        <v>5.0000000000000002E-5</v>
      </c>
      <c r="R157" s="160">
        <f t="shared" ref="R157:R162" si="2">Q157*H157</f>
        <v>5.6300000000000003E-2</v>
      </c>
      <c r="S157" s="160">
        <v>0</v>
      </c>
      <c r="T157" s="161">
        <f t="shared" ref="T157:T162" si="3"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171</v>
      </c>
      <c r="AT157" s="162" t="s">
        <v>167</v>
      </c>
      <c r="AU157" s="162" t="s">
        <v>84</v>
      </c>
      <c r="AY157" s="17" t="s">
        <v>164</v>
      </c>
      <c r="BE157" s="163">
        <f t="shared" ref="BE157:BE162" si="4">IF(N157="základná",J157,0)</f>
        <v>0</v>
      </c>
      <c r="BF157" s="163">
        <f t="shared" ref="BF157:BF162" si="5">IF(N157="znížená",J157,0)</f>
        <v>0</v>
      </c>
      <c r="BG157" s="163">
        <f t="shared" ref="BG157:BG162" si="6">IF(N157="zákl. prenesená",J157,0)</f>
        <v>0</v>
      </c>
      <c r="BH157" s="163">
        <f t="shared" ref="BH157:BH162" si="7">IF(N157="zníž. prenesená",J157,0)</f>
        <v>0</v>
      </c>
      <c r="BI157" s="163">
        <f t="shared" ref="BI157:BI162" si="8">IF(N157="nulová",J157,0)</f>
        <v>0</v>
      </c>
      <c r="BJ157" s="17" t="s">
        <v>84</v>
      </c>
      <c r="BK157" s="163">
        <f t="shared" ref="BK157:BK162" si="9">ROUND(I157*H157,2)</f>
        <v>0</v>
      </c>
      <c r="BL157" s="17" t="s">
        <v>171</v>
      </c>
      <c r="BM157" s="162" t="s">
        <v>1838</v>
      </c>
    </row>
    <row r="158" spans="1:65" s="2" customFormat="1" ht="14.45" customHeight="1">
      <c r="A158" s="32"/>
      <c r="B158" s="149"/>
      <c r="C158" s="164" t="s">
        <v>849</v>
      </c>
      <c r="D158" s="164" t="s">
        <v>172</v>
      </c>
      <c r="E158" s="165" t="s">
        <v>1261</v>
      </c>
      <c r="F158" s="166" t="s">
        <v>1262</v>
      </c>
      <c r="G158" s="167" t="s">
        <v>807</v>
      </c>
      <c r="H158" s="168">
        <v>1126</v>
      </c>
      <c r="I158" s="169"/>
      <c r="J158" s="170">
        <f t="shared" si="0"/>
        <v>0</v>
      </c>
      <c r="K158" s="171"/>
      <c r="L158" s="172"/>
      <c r="M158" s="173" t="s">
        <v>1</v>
      </c>
      <c r="N158" s="174" t="s">
        <v>35</v>
      </c>
      <c r="O158" s="58"/>
      <c r="P158" s="160">
        <f t="shared" si="1"/>
        <v>0</v>
      </c>
      <c r="Q158" s="160">
        <v>0</v>
      </c>
      <c r="R158" s="160">
        <f t="shared" si="2"/>
        <v>0</v>
      </c>
      <c r="S158" s="160">
        <v>0</v>
      </c>
      <c r="T158" s="161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175</v>
      </c>
      <c r="AT158" s="162" t="s">
        <v>172</v>
      </c>
      <c r="AU158" s="162" t="s">
        <v>84</v>
      </c>
      <c r="AY158" s="17" t="s">
        <v>164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7" t="s">
        <v>84</v>
      </c>
      <c r="BK158" s="163">
        <f t="shared" si="9"/>
        <v>0</v>
      </c>
      <c r="BL158" s="17" t="s">
        <v>171</v>
      </c>
      <c r="BM158" s="162" t="s">
        <v>1839</v>
      </c>
    </row>
    <row r="159" spans="1:65" s="2" customFormat="1" ht="24.2" customHeight="1">
      <c r="A159" s="32"/>
      <c r="B159" s="149"/>
      <c r="C159" s="164" t="s">
        <v>687</v>
      </c>
      <c r="D159" s="164" t="s">
        <v>172</v>
      </c>
      <c r="E159" s="165" t="s">
        <v>1278</v>
      </c>
      <c r="F159" s="166" t="s">
        <v>1279</v>
      </c>
      <c r="G159" s="167" t="s">
        <v>293</v>
      </c>
      <c r="H159" s="168">
        <v>2</v>
      </c>
      <c r="I159" s="169"/>
      <c r="J159" s="170">
        <f t="shared" si="0"/>
        <v>0</v>
      </c>
      <c r="K159" s="171"/>
      <c r="L159" s="172"/>
      <c r="M159" s="173" t="s">
        <v>1</v>
      </c>
      <c r="N159" s="174" t="s">
        <v>35</v>
      </c>
      <c r="O159" s="58"/>
      <c r="P159" s="160">
        <f t="shared" si="1"/>
        <v>0</v>
      </c>
      <c r="Q159" s="160">
        <v>0</v>
      </c>
      <c r="R159" s="160">
        <f t="shared" si="2"/>
        <v>0</v>
      </c>
      <c r="S159" s="160">
        <v>0</v>
      </c>
      <c r="T159" s="161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175</v>
      </c>
      <c r="AT159" s="162" t="s">
        <v>172</v>
      </c>
      <c r="AU159" s="162" t="s">
        <v>84</v>
      </c>
      <c r="AY159" s="17" t="s">
        <v>164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7" t="s">
        <v>84</v>
      </c>
      <c r="BK159" s="163">
        <f t="shared" si="9"/>
        <v>0</v>
      </c>
      <c r="BL159" s="17" t="s">
        <v>171</v>
      </c>
      <c r="BM159" s="162" t="s">
        <v>1840</v>
      </c>
    </row>
    <row r="160" spans="1:65" s="2" customFormat="1" ht="24.2" customHeight="1">
      <c r="A160" s="32"/>
      <c r="B160" s="149"/>
      <c r="C160" s="164" t="s">
        <v>1281</v>
      </c>
      <c r="D160" s="164" t="s">
        <v>172</v>
      </c>
      <c r="E160" s="165" t="s">
        <v>1282</v>
      </c>
      <c r="F160" s="166" t="s">
        <v>1283</v>
      </c>
      <c r="G160" s="167" t="s">
        <v>293</v>
      </c>
      <c r="H160" s="168">
        <v>2</v>
      </c>
      <c r="I160" s="169"/>
      <c r="J160" s="170">
        <f t="shared" si="0"/>
        <v>0</v>
      </c>
      <c r="K160" s="171"/>
      <c r="L160" s="172"/>
      <c r="M160" s="173" t="s">
        <v>1</v>
      </c>
      <c r="N160" s="174" t="s">
        <v>35</v>
      </c>
      <c r="O160" s="58"/>
      <c r="P160" s="160">
        <f t="shared" si="1"/>
        <v>0</v>
      </c>
      <c r="Q160" s="160">
        <v>0</v>
      </c>
      <c r="R160" s="160">
        <f t="shared" si="2"/>
        <v>0</v>
      </c>
      <c r="S160" s="160">
        <v>0</v>
      </c>
      <c r="T160" s="161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175</v>
      </c>
      <c r="AT160" s="162" t="s">
        <v>172</v>
      </c>
      <c r="AU160" s="162" t="s">
        <v>84</v>
      </c>
      <c r="AY160" s="17" t="s">
        <v>164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7" t="s">
        <v>84</v>
      </c>
      <c r="BK160" s="163">
        <f t="shared" si="9"/>
        <v>0</v>
      </c>
      <c r="BL160" s="17" t="s">
        <v>171</v>
      </c>
      <c r="BM160" s="162" t="s">
        <v>1841</v>
      </c>
    </row>
    <row r="161" spans="1:65" s="2" customFormat="1" ht="37.9" customHeight="1">
      <c r="A161" s="32"/>
      <c r="B161" s="149"/>
      <c r="C161" s="164" t="s">
        <v>690</v>
      </c>
      <c r="D161" s="164" t="s">
        <v>172</v>
      </c>
      <c r="E161" s="165" t="s">
        <v>1285</v>
      </c>
      <c r="F161" s="166" t="s">
        <v>1286</v>
      </c>
      <c r="G161" s="167" t="s">
        <v>293</v>
      </c>
      <c r="H161" s="168">
        <v>1</v>
      </c>
      <c r="I161" s="169"/>
      <c r="J161" s="170">
        <f t="shared" si="0"/>
        <v>0</v>
      </c>
      <c r="K161" s="171"/>
      <c r="L161" s="172"/>
      <c r="M161" s="173" t="s">
        <v>1</v>
      </c>
      <c r="N161" s="174" t="s">
        <v>35</v>
      </c>
      <c r="O161" s="58"/>
      <c r="P161" s="160">
        <f t="shared" si="1"/>
        <v>0</v>
      </c>
      <c r="Q161" s="160">
        <v>0</v>
      </c>
      <c r="R161" s="160">
        <f t="shared" si="2"/>
        <v>0</v>
      </c>
      <c r="S161" s="160">
        <v>0</v>
      </c>
      <c r="T161" s="161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175</v>
      </c>
      <c r="AT161" s="162" t="s">
        <v>172</v>
      </c>
      <c r="AU161" s="162" t="s">
        <v>84</v>
      </c>
      <c r="AY161" s="17" t="s">
        <v>164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7" t="s">
        <v>84</v>
      </c>
      <c r="BK161" s="163">
        <f t="shared" si="9"/>
        <v>0</v>
      </c>
      <c r="BL161" s="17" t="s">
        <v>171</v>
      </c>
      <c r="BM161" s="162" t="s">
        <v>1842</v>
      </c>
    </row>
    <row r="162" spans="1:65" s="2" customFormat="1" ht="24.2" customHeight="1">
      <c r="A162" s="32"/>
      <c r="B162" s="149"/>
      <c r="C162" s="150" t="s">
        <v>693</v>
      </c>
      <c r="D162" s="150" t="s">
        <v>167</v>
      </c>
      <c r="E162" s="151" t="s">
        <v>484</v>
      </c>
      <c r="F162" s="152" t="s">
        <v>485</v>
      </c>
      <c r="G162" s="153" t="s">
        <v>180</v>
      </c>
      <c r="H162" s="175"/>
      <c r="I162" s="155"/>
      <c r="J162" s="156">
        <f t="shared" si="0"/>
        <v>0</v>
      </c>
      <c r="K162" s="157"/>
      <c r="L162" s="33"/>
      <c r="M162" s="158" t="s">
        <v>1</v>
      </c>
      <c r="N162" s="159" t="s">
        <v>35</v>
      </c>
      <c r="O162" s="58"/>
      <c r="P162" s="160">
        <f t="shared" si="1"/>
        <v>0</v>
      </c>
      <c r="Q162" s="160">
        <v>0</v>
      </c>
      <c r="R162" s="160">
        <f t="shared" si="2"/>
        <v>0</v>
      </c>
      <c r="S162" s="160">
        <v>0</v>
      </c>
      <c r="T162" s="161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171</v>
      </c>
      <c r="AT162" s="162" t="s">
        <v>167</v>
      </c>
      <c r="AU162" s="162" t="s">
        <v>84</v>
      </c>
      <c r="AY162" s="17" t="s">
        <v>164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7" t="s">
        <v>84</v>
      </c>
      <c r="BK162" s="163">
        <f t="shared" si="9"/>
        <v>0</v>
      </c>
      <c r="BL162" s="17" t="s">
        <v>171</v>
      </c>
      <c r="BM162" s="162" t="s">
        <v>1843</v>
      </c>
    </row>
    <row r="163" spans="1:65" s="12" customFormat="1" ht="22.9" customHeight="1">
      <c r="B163" s="136"/>
      <c r="D163" s="137" t="s">
        <v>68</v>
      </c>
      <c r="E163" s="147" t="s">
        <v>1293</v>
      </c>
      <c r="F163" s="147" t="s">
        <v>1294</v>
      </c>
      <c r="I163" s="139"/>
      <c r="J163" s="148">
        <f>BK163</f>
        <v>0</v>
      </c>
      <c r="L163" s="136"/>
      <c r="M163" s="141"/>
      <c r="N163" s="142"/>
      <c r="O163" s="142"/>
      <c r="P163" s="143">
        <f>SUM(P164:P167)</f>
        <v>0</v>
      </c>
      <c r="Q163" s="142"/>
      <c r="R163" s="143">
        <f>SUM(R164:R167)</f>
        <v>0</v>
      </c>
      <c r="S163" s="142"/>
      <c r="T163" s="144">
        <f>SUM(T164:T167)</f>
        <v>0</v>
      </c>
      <c r="AR163" s="137" t="s">
        <v>84</v>
      </c>
      <c r="AT163" s="145" t="s">
        <v>68</v>
      </c>
      <c r="AU163" s="145" t="s">
        <v>77</v>
      </c>
      <c r="AY163" s="137" t="s">
        <v>164</v>
      </c>
      <c r="BK163" s="146">
        <f>SUM(BK164:BK167)</f>
        <v>0</v>
      </c>
    </row>
    <row r="164" spans="1:65" s="2" customFormat="1" ht="24.2" customHeight="1">
      <c r="A164" s="32"/>
      <c r="B164" s="149"/>
      <c r="C164" s="150" t="s">
        <v>699</v>
      </c>
      <c r="D164" s="150" t="s">
        <v>167</v>
      </c>
      <c r="E164" s="151" t="s">
        <v>1306</v>
      </c>
      <c r="F164" s="152" t="s">
        <v>1307</v>
      </c>
      <c r="G164" s="153" t="s">
        <v>170</v>
      </c>
      <c r="H164" s="154">
        <v>27.422000000000001</v>
      </c>
      <c r="I164" s="155"/>
      <c r="J164" s="156">
        <f>ROUND(I164*H164,2)</f>
        <v>0</v>
      </c>
      <c r="K164" s="157"/>
      <c r="L164" s="33"/>
      <c r="M164" s="158" t="s">
        <v>1</v>
      </c>
      <c r="N164" s="159" t="s">
        <v>35</v>
      </c>
      <c r="O164" s="58"/>
      <c r="P164" s="160">
        <f>O164*H164</f>
        <v>0</v>
      </c>
      <c r="Q164" s="160">
        <v>0</v>
      </c>
      <c r="R164" s="160">
        <f>Q164*H164</f>
        <v>0</v>
      </c>
      <c r="S164" s="160">
        <v>0</v>
      </c>
      <c r="T164" s="161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171</v>
      </c>
      <c r="AT164" s="162" t="s">
        <v>167</v>
      </c>
      <c r="AU164" s="162" t="s">
        <v>84</v>
      </c>
      <c r="AY164" s="17" t="s">
        <v>164</v>
      </c>
      <c r="BE164" s="163">
        <f>IF(N164="základná",J164,0)</f>
        <v>0</v>
      </c>
      <c r="BF164" s="163">
        <f>IF(N164="znížená",J164,0)</f>
        <v>0</v>
      </c>
      <c r="BG164" s="163">
        <f>IF(N164="zákl. prenesená",J164,0)</f>
        <v>0</v>
      </c>
      <c r="BH164" s="163">
        <f>IF(N164="zníž. prenesená",J164,0)</f>
        <v>0</v>
      </c>
      <c r="BI164" s="163">
        <f>IF(N164="nulová",J164,0)</f>
        <v>0</v>
      </c>
      <c r="BJ164" s="17" t="s">
        <v>84</v>
      </c>
      <c r="BK164" s="163">
        <f>ROUND(I164*H164,2)</f>
        <v>0</v>
      </c>
      <c r="BL164" s="17" t="s">
        <v>171</v>
      </c>
      <c r="BM164" s="162" t="s">
        <v>1844</v>
      </c>
    </row>
    <row r="165" spans="1:65" s="2" customFormat="1" ht="14.45" customHeight="1">
      <c r="A165" s="32"/>
      <c r="B165" s="149"/>
      <c r="C165" s="164" t="s">
        <v>1309</v>
      </c>
      <c r="D165" s="164" t="s">
        <v>172</v>
      </c>
      <c r="E165" s="165" t="s">
        <v>1310</v>
      </c>
      <c r="F165" s="166" t="s">
        <v>1311</v>
      </c>
      <c r="G165" s="167" t="s">
        <v>170</v>
      </c>
      <c r="H165" s="168">
        <v>27.42</v>
      </c>
      <c r="I165" s="169"/>
      <c r="J165" s="170">
        <f>ROUND(I165*H165,2)</f>
        <v>0</v>
      </c>
      <c r="K165" s="171"/>
      <c r="L165" s="172"/>
      <c r="M165" s="173" t="s">
        <v>1</v>
      </c>
      <c r="N165" s="174" t="s">
        <v>35</v>
      </c>
      <c r="O165" s="58"/>
      <c r="P165" s="160">
        <f>O165*H165</f>
        <v>0</v>
      </c>
      <c r="Q165" s="160">
        <v>0</v>
      </c>
      <c r="R165" s="160">
        <f>Q165*H165</f>
        <v>0</v>
      </c>
      <c r="S165" s="160">
        <v>0</v>
      </c>
      <c r="T165" s="161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175</v>
      </c>
      <c r="AT165" s="162" t="s">
        <v>172</v>
      </c>
      <c r="AU165" s="162" t="s">
        <v>84</v>
      </c>
      <c r="AY165" s="17" t="s">
        <v>164</v>
      </c>
      <c r="BE165" s="163">
        <f>IF(N165="základná",J165,0)</f>
        <v>0</v>
      </c>
      <c r="BF165" s="163">
        <f>IF(N165="znížená",J165,0)</f>
        <v>0</v>
      </c>
      <c r="BG165" s="163">
        <f>IF(N165="zákl. prenesená",J165,0)</f>
        <v>0</v>
      </c>
      <c r="BH165" s="163">
        <f>IF(N165="zníž. prenesená",J165,0)</f>
        <v>0</v>
      </c>
      <c r="BI165" s="163">
        <f>IF(N165="nulová",J165,0)</f>
        <v>0</v>
      </c>
      <c r="BJ165" s="17" t="s">
        <v>84</v>
      </c>
      <c r="BK165" s="163">
        <f>ROUND(I165*H165,2)</f>
        <v>0</v>
      </c>
      <c r="BL165" s="17" t="s">
        <v>171</v>
      </c>
      <c r="BM165" s="162" t="s">
        <v>1845</v>
      </c>
    </row>
    <row r="166" spans="1:65" s="2" customFormat="1" ht="14.45" customHeight="1">
      <c r="A166" s="32"/>
      <c r="B166" s="149"/>
      <c r="C166" s="150" t="s">
        <v>702</v>
      </c>
      <c r="D166" s="150" t="s">
        <v>167</v>
      </c>
      <c r="E166" s="151" t="s">
        <v>1313</v>
      </c>
      <c r="F166" s="152" t="s">
        <v>1314</v>
      </c>
      <c r="G166" s="153" t="s">
        <v>170</v>
      </c>
      <c r="H166" s="154">
        <v>27.422000000000001</v>
      </c>
      <c r="I166" s="155"/>
      <c r="J166" s="156">
        <f>ROUND(I166*H166,2)</f>
        <v>0</v>
      </c>
      <c r="K166" s="157"/>
      <c r="L166" s="33"/>
      <c r="M166" s="158" t="s">
        <v>1</v>
      </c>
      <c r="N166" s="159" t="s">
        <v>35</v>
      </c>
      <c r="O166" s="58"/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171</v>
      </c>
      <c r="AT166" s="162" t="s">
        <v>167</v>
      </c>
      <c r="AU166" s="162" t="s">
        <v>84</v>
      </c>
      <c r="AY166" s="17" t="s">
        <v>164</v>
      </c>
      <c r="BE166" s="163">
        <f>IF(N166="základná",J166,0)</f>
        <v>0</v>
      </c>
      <c r="BF166" s="163">
        <f>IF(N166="znížená",J166,0)</f>
        <v>0</v>
      </c>
      <c r="BG166" s="163">
        <f>IF(N166="zákl. prenesená",J166,0)</f>
        <v>0</v>
      </c>
      <c r="BH166" s="163">
        <f>IF(N166="zníž. prenesená",J166,0)</f>
        <v>0</v>
      </c>
      <c r="BI166" s="163">
        <f>IF(N166="nulová",J166,0)</f>
        <v>0</v>
      </c>
      <c r="BJ166" s="17" t="s">
        <v>84</v>
      </c>
      <c r="BK166" s="163">
        <f>ROUND(I166*H166,2)</f>
        <v>0</v>
      </c>
      <c r="BL166" s="17" t="s">
        <v>171</v>
      </c>
      <c r="BM166" s="162" t="s">
        <v>1846</v>
      </c>
    </row>
    <row r="167" spans="1:65" s="2" customFormat="1" ht="24.2" customHeight="1">
      <c r="A167" s="32"/>
      <c r="B167" s="149"/>
      <c r="C167" s="150" t="s">
        <v>1316</v>
      </c>
      <c r="D167" s="150" t="s">
        <v>167</v>
      </c>
      <c r="E167" s="151" t="s">
        <v>1317</v>
      </c>
      <c r="F167" s="152" t="s">
        <v>1318</v>
      </c>
      <c r="G167" s="153" t="s">
        <v>180</v>
      </c>
      <c r="H167" s="175"/>
      <c r="I167" s="155"/>
      <c r="J167" s="156">
        <f>ROUND(I167*H167,2)</f>
        <v>0</v>
      </c>
      <c r="K167" s="157"/>
      <c r="L167" s="33"/>
      <c r="M167" s="158" t="s">
        <v>1</v>
      </c>
      <c r="N167" s="159" t="s">
        <v>35</v>
      </c>
      <c r="O167" s="58"/>
      <c r="P167" s="160">
        <f>O167*H167</f>
        <v>0</v>
      </c>
      <c r="Q167" s="160">
        <v>0</v>
      </c>
      <c r="R167" s="160">
        <f>Q167*H167</f>
        <v>0</v>
      </c>
      <c r="S167" s="160">
        <v>0</v>
      </c>
      <c r="T167" s="161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171</v>
      </c>
      <c r="AT167" s="162" t="s">
        <v>167</v>
      </c>
      <c r="AU167" s="162" t="s">
        <v>84</v>
      </c>
      <c r="AY167" s="17" t="s">
        <v>164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7" t="s">
        <v>84</v>
      </c>
      <c r="BK167" s="163">
        <f>ROUND(I167*H167,2)</f>
        <v>0</v>
      </c>
      <c r="BL167" s="17" t="s">
        <v>171</v>
      </c>
      <c r="BM167" s="162" t="s">
        <v>1847</v>
      </c>
    </row>
    <row r="168" spans="1:65" s="12" customFormat="1" ht="22.9" customHeight="1">
      <c r="B168" s="136"/>
      <c r="D168" s="137" t="s">
        <v>68</v>
      </c>
      <c r="E168" s="147" t="s">
        <v>497</v>
      </c>
      <c r="F168" s="147" t="s">
        <v>498</v>
      </c>
      <c r="I168" s="139"/>
      <c r="J168" s="148">
        <f>BK168</f>
        <v>0</v>
      </c>
      <c r="L168" s="136"/>
      <c r="M168" s="141"/>
      <c r="N168" s="142"/>
      <c r="O168" s="142"/>
      <c r="P168" s="143">
        <f>SUM(P169:P170)</f>
        <v>0</v>
      </c>
      <c r="Q168" s="142"/>
      <c r="R168" s="143">
        <f>SUM(R169:R170)</f>
        <v>0</v>
      </c>
      <c r="S168" s="142"/>
      <c r="T168" s="144">
        <f>SUM(T169:T170)</f>
        <v>0</v>
      </c>
      <c r="AR168" s="137" t="s">
        <v>84</v>
      </c>
      <c r="AT168" s="145" t="s">
        <v>68</v>
      </c>
      <c r="AU168" s="145" t="s">
        <v>77</v>
      </c>
      <c r="AY168" s="137" t="s">
        <v>164</v>
      </c>
      <c r="BK168" s="146">
        <f>SUM(BK169:BK170)</f>
        <v>0</v>
      </c>
    </row>
    <row r="169" spans="1:65" s="2" customFormat="1" ht="24.2" customHeight="1">
      <c r="A169" s="32"/>
      <c r="B169" s="149"/>
      <c r="C169" s="150" t="s">
        <v>714</v>
      </c>
      <c r="D169" s="150" t="s">
        <v>167</v>
      </c>
      <c r="E169" s="151" t="s">
        <v>504</v>
      </c>
      <c r="F169" s="152" t="s">
        <v>505</v>
      </c>
      <c r="G169" s="153" t="s">
        <v>170</v>
      </c>
      <c r="H169" s="154">
        <v>32.03</v>
      </c>
      <c r="I169" s="155"/>
      <c r="J169" s="156">
        <f>ROUND(I169*H169,2)</f>
        <v>0</v>
      </c>
      <c r="K169" s="157"/>
      <c r="L169" s="33"/>
      <c r="M169" s="158" t="s">
        <v>1</v>
      </c>
      <c r="N169" s="159" t="s">
        <v>35</v>
      </c>
      <c r="O169" s="58"/>
      <c r="P169" s="160">
        <f>O169*H169</f>
        <v>0</v>
      </c>
      <c r="Q169" s="160">
        <v>0</v>
      </c>
      <c r="R169" s="160">
        <f>Q169*H169</f>
        <v>0</v>
      </c>
      <c r="S169" s="160">
        <v>0</v>
      </c>
      <c r="T169" s="161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171</v>
      </c>
      <c r="AT169" s="162" t="s">
        <v>167</v>
      </c>
      <c r="AU169" s="162" t="s">
        <v>84</v>
      </c>
      <c r="AY169" s="17" t="s">
        <v>164</v>
      </c>
      <c r="BE169" s="163">
        <f>IF(N169="základná",J169,0)</f>
        <v>0</v>
      </c>
      <c r="BF169" s="163">
        <f>IF(N169="znížená",J169,0)</f>
        <v>0</v>
      </c>
      <c r="BG169" s="163">
        <f>IF(N169="zákl. prenesená",J169,0)</f>
        <v>0</v>
      </c>
      <c r="BH169" s="163">
        <f>IF(N169="zníž. prenesená",J169,0)</f>
        <v>0</v>
      </c>
      <c r="BI169" s="163">
        <f>IF(N169="nulová",J169,0)</f>
        <v>0</v>
      </c>
      <c r="BJ169" s="17" t="s">
        <v>84</v>
      </c>
      <c r="BK169" s="163">
        <f>ROUND(I169*H169,2)</f>
        <v>0</v>
      </c>
      <c r="BL169" s="17" t="s">
        <v>171</v>
      </c>
      <c r="BM169" s="162" t="s">
        <v>1848</v>
      </c>
    </row>
    <row r="170" spans="1:65" s="2" customFormat="1" ht="24.2" customHeight="1">
      <c r="A170" s="32"/>
      <c r="B170" s="149"/>
      <c r="C170" s="150" t="s">
        <v>1345</v>
      </c>
      <c r="D170" s="150" t="s">
        <v>167</v>
      </c>
      <c r="E170" s="151" t="s">
        <v>1346</v>
      </c>
      <c r="F170" s="152" t="s">
        <v>1347</v>
      </c>
      <c r="G170" s="153" t="s">
        <v>170</v>
      </c>
      <c r="H170" s="154">
        <v>32.03</v>
      </c>
      <c r="I170" s="155"/>
      <c r="J170" s="156">
        <f>ROUND(I170*H170,2)</f>
        <v>0</v>
      </c>
      <c r="K170" s="157"/>
      <c r="L170" s="33"/>
      <c r="M170" s="176" t="s">
        <v>1</v>
      </c>
      <c r="N170" s="177" t="s">
        <v>35</v>
      </c>
      <c r="O170" s="178"/>
      <c r="P170" s="179">
        <f>O170*H170</f>
        <v>0</v>
      </c>
      <c r="Q170" s="179">
        <v>0</v>
      </c>
      <c r="R170" s="179">
        <f>Q170*H170</f>
        <v>0</v>
      </c>
      <c r="S170" s="179">
        <v>0</v>
      </c>
      <c r="T170" s="180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171</v>
      </c>
      <c r="AT170" s="162" t="s">
        <v>167</v>
      </c>
      <c r="AU170" s="162" t="s">
        <v>84</v>
      </c>
      <c r="AY170" s="17" t="s">
        <v>164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84</v>
      </c>
      <c r="BK170" s="163">
        <f>ROUND(I170*H170,2)</f>
        <v>0</v>
      </c>
      <c r="BL170" s="17" t="s">
        <v>171</v>
      </c>
      <c r="BM170" s="162" t="s">
        <v>1849</v>
      </c>
    </row>
    <row r="171" spans="1:65" s="2" customFormat="1" ht="6.95" customHeight="1">
      <c r="A171" s="32"/>
      <c r="B171" s="47"/>
      <c r="C171" s="48"/>
      <c r="D171" s="48"/>
      <c r="E171" s="48"/>
      <c r="F171" s="48"/>
      <c r="G171" s="48"/>
      <c r="H171" s="48"/>
      <c r="I171" s="48"/>
      <c r="J171" s="48"/>
      <c r="K171" s="48"/>
      <c r="L171" s="33"/>
      <c r="M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</row>
  </sheetData>
  <autoFilter ref="C131:K170" xr:uid="{00000000-0009-0000-0000-00000E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47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122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352" t="s">
        <v>1850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27" t="s">
        <v>23</v>
      </c>
      <c r="J15" s="25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22</v>
      </c>
      <c r="J17" s="28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358">
        <f>'Rekapitulácia stavby'!E14</f>
        <v>0</v>
      </c>
      <c r="F18" s="328"/>
      <c r="G18" s="328"/>
      <c r="H18" s="328"/>
      <c r="I18" s="27" t="s">
        <v>23</v>
      </c>
      <c r="J18" s="28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25</v>
      </c>
      <c r="E20" s="32"/>
      <c r="F20" s="32"/>
      <c r="G20" s="32"/>
      <c r="H20" s="32"/>
      <c r="I20" s="27" t="s">
        <v>22</v>
      </c>
      <c r="J20" s="25" t="str">
        <f>IF('Rekapitulácia stavby'!AN16="","",'Rekapitulácia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23</v>
      </c>
      <c r="J21" s="25" t="str">
        <f>IF('Rekapitulácia stavby'!AN17="","",'Rekapitulácia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27</v>
      </c>
      <c r="E23" s="32"/>
      <c r="F23" s="32"/>
      <c r="G23" s="32"/>
      <c r="H23" s="32"/>
      <c r="I23" s="27" t="s">
        <v>22</v>
      </c>
      <c r="J23" s="25" t="str">
        <f>IF('Rekapitulácia stavby'!AN19="","",'Rekapitulácia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23</v>
      </c>
      <c r="J24" s="25" t="str">
        <f>IF('Rekapitulácia stavby'!AN20="","",'Rekapitulácia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28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332" t="s">
        <v>1</v>
      </c>
      <c r="F27" s="332"/>
      <c r="G27" s="332"/>
      <c r="H27" s="332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29</v>
      </c>
      <c r="E30" s="32"/>
      <c r="F30" s="32"/>
      <c r="G30" s="32"/>
      <c r="H30" s="32"/>
      <c r="I30" s="32"/>
      <c r="J30" s="71">
        <f>ROUND(J122,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31</v>
      </c>
      <c r="G32" s="32"/>
      <c r="H32" s="32"/>
      <c r="I32" s="36" t="s">
        <v>30</v>
      </c>
      <c r="J32" s="36" t="s">
        <v>32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33</v>
      </c>
      <c r="E33" s="27" t="s">
        <v>34</v>
      </c>
      <c r="F33" s="104">
        <f>ROUND((SUM(BE122:BE146)),  2)</f>
        <v>0</v>
      </c>
      <c r="G33" s="32"/>
      <c r="H33" s="32"/>
      <c r="I33" s="105">
        <v>0.2</v>
      </c>
      <c r="J33" s="104">
        <f>ROUND(((SUM(BE122:BE146))*I33),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35</v>
      </c>
      <c r="F34" s="104">
        <f>ROUND((SUM(BF122:BF146)),  2)</f>
        <v>0</v>
      </c>
      <c r="G34" s="32"/>
      <c r="H34" s="32"/>
      <c r="I34" s="105">
        <v>0.2</v>
      </c>
      <c r="J34" s="104">
        <f>ROUND(((SUM(BF122:BF146))*I34),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36</v>
      </c>
      <c r="F35" s="104">
        <f>ROUND((SUM(BG122:BG146)),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37</v>
      </c>
      <c r="F36" s="104">
        <f>ROUND((SUM(BH122:BH146)),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38</v>
      </c>
      <c r="F37" s="104">
        <f>ROUND((SUM(BI122:BI146)),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39</v>
      </c>
      <c r="E39" s="60"/>
      <c r="F39" s="60"/>
      <c r="G39" s="108" t="s">
        <v>40</v>
      </c>
      <c r="H39" s="109" t="s">
        <v>41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352" t="str">
        <f>E9</f>
        <v>SO 06 - ASR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 xml:space="preserve"> </v>
      </c>
      <c r="G89" s="32"/>
      <c r="H89" s="32"/>
      <c r="I89" s="27" t="s">
        <v>20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21</v>
      </c>
      <c r="D91" s="32"/>
      <c r="E91" s="32"/>
      <c r="F91" s="25" t="str">
        <f>E15</f>
        <v xml:space="preserve"> </v>
      </c>
      <c r="G91" s="32"/>
      <c r="H91" s="32"/>
      <c r="I91" s="27" t="s">
        <v>25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24</v>
      </c>
      <c r="D92" s="32"/>
      <c r="E92" s="32"/>
      <c r="F92" s="25">
        <f>IF(E18="","",E18)</f>
        <v>0</v>
      </c>
      <c r="G92" s="32"/>
      <c r="H92" s="32"/>
      <c r="I92" s="27" t="s">
        <v>27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J122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185</v>
      </c>
      <c r="E97" s="119"/>
      <c r="F97" s="119"/>
      <c r="G97" s="119"/>
      <c r="H97" s="119"/>
      <c r="I97" s="119"/>
      <c r="J97" s="120">
        <f>J123</f>
        <v>0</v>
      </c>
      <c r="L97" s="117"/>
    </row>
    <row r="98" spans="1:31" s="10" customFormat="1" ht="19.899999999999999" customHeight="1">
      <c r="B98" s="121"/>
      <c r="D98" s="122" t="s">
        <v>186</v>
      </c>
      <c r="E98" s="123"/>
      <c r="F98" s="123"/>
      <c r="G98" s="123"/>
      <c r="H98" s="123"/>
      <c r="I98" s="123"/>
      <c r="J98" s="124">
        <f>J124</f>
        <v>0</v>
      </c>
      <c r="L98" s="121"/>
    </row>
    <row r="99" spans="1:31" s="10" customFormat="1" ht="19.899999999999999" customHeight="1">
      <c r="B99" s="121"/>
      <c r="D99" s="122" t="s">
        <v>1060</v>
      </c>
      <c r="E99" s="123"/>
      <c r="F99" s="123"/>
      <c r="G99" s="123"/>
      <c r="H99" s="123"/>
      <c r="I99" s="123"/>
      <c r="J99" s="124">
        <f>J135</f>
        <v>0</v>
      </c>
      <c r="L99" s="121"/>
    </row>
    <row r="100" spans="1:31" s="10" customFormat="1" ht="19.899999999999999" customHeight="1">
      <c r="B100" s="121"/>
      <c r="D100" s="122" t="s">
        <v>188</v>
      </c>
      <c r="E100" s="123"/>
      <c r="F100" s="123"/>
      <c r="G100" s="123"/>
      <c r="H100" s="123"/>
      <c r="I100" s="123"/>
      <c r="J100" s="124">
        <f>J137</f>
        <v>0</v>
      </c>
      <c r="L100" s="121"/>
    </row>
    <row r="101" spans="1:31" s="10" customFormat="1" ht="19.899999999999999" customHeight="1">
      <c r="B101" s="121"/>
      <c r="D101" s="122" t="s">
        <v>190</v>
      </c>
      <c r="E101" s="123"/>
      <c r="F101" s="123"/>
      <c r="G101" s="123"/>
      <c r="H101" s="123"/>
      <c r="I101" s="123"/>
      <c r="J101" s="124">
        <f>J141</f>
        <v>0</v>
      </c>
      <c r="L101" s="121"/>
    </row>
    <row r="102" spans="1:31" s="10" customFormat="1" ht="19.899999999999999" customHeight="1">
      <c r="B102" s="121"/>
      <c r="D102" s="122" t="s">
        <v>191</v>
      </c>
      <c r="E102" s="123"/>
      <c r="F102" s="123"/>
      <c r="G102" s="123"/>
      <c r="H102" s="123"/>
      <c r="I102" s="123"/>
      <c r="J102" s="124">
        <f>J145</f>
        <v>0</v>
      </c>
      <c r="L102" s="121"/>
    </row>
    <row r="103" spans="1:31" s="2" customFormat="1" ht="21.75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150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14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356" t="str">
        <f>E7</f>
        <v>Rekonštrukcia predškolského zariadenia MŠ Hrebendova,Lunik IX Košice</v>
      </c>
      <c r="F112" s="357"/>
      <c r="G112" s="357"/>
      <c r="H112" s="357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141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352" t="str">
        <f>E9</f>
        <v>SO 06 - ASR</v>
      </c>
      <c r="F114" s="355"/>
      <c r="G114" s="355"/>
      <c r="H114" s="355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18</v>
      </c>
      <c r="D116" s="32"/>
      <c r="E116" s="32"/>
      <c r="F116" s="25" t="str">
        <f>F12</f>
        <v xml:space="preserve"> </v>
      </c>
      <c r="G116" s="32"/>
      <c r="H116" s="32"/>
      <c r="I116" s="27" t="s">
        <v>20</v>
      </c>
      <c r="J116" s="55" t="str">
        <f>IF(J12="","",J12)</f>
        <v/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21</v>
      </c>
      <c r="D118" s="32"/>
      <c r="E118" s="32"/>
      <c r="F118" s="25" t="str">
        <f>E15</f>
        <v xml:space="preserve"> </v>
      </c>
      <c r="G118" s="32"/>
      <c r="H118" s="32"/>
      <c r="I118" s="27" t="s">
        <v>25</v>
      </c>
      <c r="J118" s="30" t="str">
        <f>E21</f>
        <v xml:space="preserve"> 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24</v>
      </c>
      <c r="D119" s="32"/>
      <c r="E119" s="32"/>
      <c r="F119" s="25">
        <f>IF(E18="","",E18)</f>
        <v>0</v>
      </c>
      <c r="G119" s="32"/>
      <c r="H119" s="32"/>
      <c r="I119" s="27" t="s">
        <v>27</v>
      </c>
      <c r="J119" s="30" t="str">
        <f>E24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151</v>
      </c>
      <c r="D121" s="128" t="s">
        <v>54</v>
      </c>
      <c r="E121" s="128" t="s">
        <v>50</v>
      </c>
      <c r="F121" s="128" t="s">
        <v>51</v>
      </c>
      <c r="G121" s="128" t="s">
        <v>152</v>
      </c>
      <c r="H121" s="128" t="s">
        <v>153</v>
      </c>
      <c r="I121" s="128" t="s">
        <v>154</v>
      </c>
      <c r="J121" s="129" t="s">
        <v>145</v>
      </c>
      <c r="K121" s="130" t="s">
        <v>155</v>
      </c>
      <c r="L121" s="131"/>
      <c r="M121" s="62" t="s">
        <v>1</v>
      </c>
      <c r="N121" s="63" t="s">
        <v>33</v>
      </c>
      <c r="O121" s="63" t="s">
        <v>156</v>
      </c>
      <c r="P121" s="63" t="s">
        <v>157</v>
      </c>
      <c r="Q121" s="63" t="s">
        <v>158</v>
      </c>
      <c r="R121" s="63" t="s">
        <v>159</v>
      </c>
      <c r="S121" s="63" t="s">
        <v>160</v>
      </c>
      <c r="T121" s="64" t="s">
        <v>161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146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</f>
        <v>0</v>
      </c>
      <c r="Q122" s="66"/>
      <c r="R122" s="133">
        <f>R123</f>
        <v>12.2109112</v>
      </c>
      <c r="S122" s="66"/>
      <c r="T122" s="134">
        <f>T123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68</v>
      </c>
      <c r="AU122" s="17" t="s">
        <v>147</v>
      </c>
      <c r="BK122" s="135">
        <f>BK123</f>
        <v>0</v>
      </c>
    </row>
    <row r="123" spans="1:65" s="12" customFormat="1" ht="25.9" customHeight="1">
      <c r="B123" s="136"/>
      <c r="D123" s="137" t="s">
        <v>68</v>
      </c>
      <c r="E123" s="138" t="s">
        <v>200</v>
      </c>
      <c r="F123" s="138" t="s">
        <v>201</v>
      </c>
      <c r="I123" s="139"/>
      <c r="J123" s="140">
        <f>BK123</f>
        <v>0</v>
      </c>
      <c r="L123" s="136"/>
      <c r="M123" s="141"/>
      <c r="N123" s="142"/>
      <c r="O123" s="142"/>
      <c r="P123" s="143">
        <f>P124+P135+P137+P141+P145</f>
        <v>0</v>
      </c>
      <c r="Q123" s="142"/>
      <c r="R123" s="143">
        <f>R124+R135+R137+R141+R145</f>
        <v>12.2109112</v>
      </c>
      <c r="S123" s="142"/>
      <c r="T123" s="144">
        <f>T124+T135+T137+T141+T145</f>
        <v>0</v>
      </c>
      <c r="AR123" s="137" t="s">
        <v>77</v>
      </c>
      <c r="AT123" s="145" t="s">
        <v>68</v>
      </c>
      <c r="AU123" s="145" t="s">
        <v>69</v>
      </c>
      <c r="AY123" s="137" t="s">
        <v>164</v>
      </c>
      <c r="BK123" s="146">
        <f>BK124+BK135+BK137+BK141+BK145</f>
        <v>0</v>
      </c>
    </row>
    <row r="124" spans="1:65" s="12" customFormat="1" ht="22.9" customHeight="1">
      <c r="B124" s="136"/>
      <c r="D124" s="137" t="s">
        <v>68</v>
      </c>
      <c r="E124" s="147" t="s">
        <v>77</v>
      </c>
      <c r="F124" s="147" t="s">
        <v>202</v>
      </c>
      <c r="I124" s="139"/>
      <c r="J124" s="148">
        <f>BK124</f>
        <v>0</v>
      </c>
      <c r="L124" s="136"/>
      <c r="M124" s="141"/>
      <c r="N124" s="142"/>
      <c r="O124" s="142"/>
      <c r="P124" s="143">
        <f>SUM(P125:P134)</f>
        <v>0</v>
      </c>
      <c r="Q124" s="142"/>
      <c r="R124" s="143">
        <f>SUM(R125:R134)</f>
        <v>0</v>
      </c>
      <c r="S124" s="142"/>
      <c r="T124" s="144">
        <f>SUM(T125:T134)</f>
        <v>0</v>
      </c>
      <c r="AR124" s="137" t="s">
        <v>77</v>
      </c>
      <c r="AT124" s="145" t="s">
        <v>68</v>
      </c>
      <c r="AU124" s="145" t="s">
        <v>77</v>
      </c>
      <c r="AY124" s="137" t="s">
        <v>164</v>
      </c>
      <c r="BK124" s="146">
        <f>SUM(BK125:BK134)</f>
        <v>0</v>
      </c>
    </row>
    <row r="125" spans="1:65" s="2" customFormat="1" ht="24.2" customHeight="1">
      <c r="A125" s="32"/>
      <c r="B125" s="149"/>
      <c r="C125" s="150" t="s">
        <v>77</v>
      </c>
      <c r="D125" s="150" t="s">
        <v>167</v>
      </c>
      <c r="E125" s="151" t="s">
        <v>1067</v>
      </c>
      <c r="F125" s="152" t="s">
        <v>1068</v>
      </c>
      <c r="G125" s="153" t="s">
        <v>205</v>
      </c>
      <c r="H125" s="154">
        <v>5.6</v>
      </c>
      <c r="I125" s="155"/>
      <c r="J125" s="156">
        <f t="shared" ref="J125:J134" si="0">ROUND(I125*H125,2)</f>
        <v>0</v>
      </c>
      <c r="K125" s="157"/>
      <c r="L125" s="33"/>
      <c r="M125" s="158" t="s">
        <v>1</v>
      </c>
      <c r="N125" s="159" t="s">
        <v>35</v>
      </c>
      <c r="O125" s="58"/>
      <c r="P125" s="160">
        <f t="shared" ref="P125:P134" si="1">O125*H125</f>
        <v>0</v>
      </c>
      <c r="Q125" s="160">
        <v>0</v>
      </c>
      <c r="R125" s="160">
        <f t="shared" ref="R125:R134" si="2">Q125*H125</f>
        <v>0</v>
      </c>
      <c r="S125" s="160">
        <v>0</v>
      </c>
      <c r="T125" s="161">
        <f t="shared" ref="T125:T134" si="3"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2" t="s">
        <v>176</v>
      </c>
      <c r="AT125" s="162" t="s">
        <v>167</v>
      </c>
      <c r="AU125" s="162" t="s">
        <v>84</v>
      </c>
      <c r="AY125" s="17" t="s">
        <v>164</v>
      </c>
      <c r="BE125" s="163">
        <f t="shared" ref="BE125:BE134" si="4">IF(N125="základná",J125,0)</f>
        <v>0</v>
      </c>
      <c r="BF125" s="163">
        <f t="shared" ref="BF125:BF134" si="5">IF(N125="znížená",J125,0)</f>
        <v>0</v>
      </c>
      <c r="BG125" s="163">
        <f t="shared" ref="BG125:BG134" si="6">IF(N125="zákl. prenesená",J125,0)</f>
        <v>0</v>
      </c>
      <c r="BH125" s="163">
        <f t="shared" ref="BH125:BH134" si="7">IF(N125="zníž. prenesená",J125,0)</f>
        <v>0</v>
      </c>
      <c r="BI125" s="163">
        <f t="shared" ref="BI125:BI134" si="8">IF(N125="nulová",J125,0)</f>
        <v>0</v>
      </c>
      <c r="BJ125" s="17" t="s">
        <v>84</v>
      </c>
      <c r="BK125" s="163">
        <f t="shared" ref="BK125:BK134" si="9">ROUND(I125*H125,2)</f>
        <v>0</v>
      </c>
      <c r="BL125" s="17" t="s">
        <v>176</v>
      </c>
      <c r="BM125" s="162" t="s">
        <v>84</v>
      </c>
    </row>
    <row r="126" spans="1:65" s="2" customFormat="1" ht="24.2" customHeight="1">
      <c r="A126" s="32"/>
      <c r="B126" s="149"/>
      <c r="C126" s="150" t="s">
        <v>84</v>
      </c>
      <c r="D126" s="150" t="s">
        <v>167</v>
      </c>
      <c r="E126" s="151" t="s">
        <v>203</v>
      </c>
      <c r="F126" s="152" t="s">
        <v>204</v>
      </c>
      <c r="G126" s="153" t="s">
        <v>205</v>
      </c>
      <c r="H126" s="154">
        <v>5.6</v>
      </c>
      <c r="I126" s="155"/>
      <c r="J126" s="156">
        <f t="shared" si="0"/>
        <v>0</v>
      </c>
      <c r="K126" s="157"/>
      <c r="L126" s="33"/>
      <c r="M126" s="158" t="s">
        <v>1</v>
      </c>
      <c r="N126" s="159" t="s">
        <v>35</v>
      </c>
      <c r="O126" s="58"/>
      <c r="P126" s="160">
        <f t="shared" si="1"/>
        <v>0</v>
      </c>
      <c r="Q126" s="160">
        <v>0</v>
      </c>
      <c r="R126" s="160">
        <f t="shared" si="2"/>
        <v>0</v>
      </c>
      <c r="S126" s="160">
        <v>0</v>
      </c>
      <c r="T126" s="161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176</v>
      </c>
      <c r="AT126" s="162" t="s">
        <v>167</v>
      </c>
      <c r="AU126" s="162" t="s">
        <v>84</v>
      </c>
      <c r="AY126" s="17" t="s">
        <v>164</v>
      </c>
      <c r="BE126" s="163">
        <f t="shared" si="4"/>
        <v>0</v>
      </c>
      <c r="BF126" s="163">
        <f t="shared" si="5"/>
        <v>0</v>
      </c>
      <c r="BG126" s="163">
        <f t="shared" si="6"/>
        <v>0</v>
      </c>
      <c r="BH126" s="163">
        <f t="shared" si="7"/>
        <v>0</v>
      </c>
      <c r="BI126" s="163">
        <f t="shared" si="8"/>
        <v>0</v>
      </c>
      <c r="BJ126" s="17" t="s">
        <v>84</v>
      </c>
      <c r="BK126" s="163">
        <f t="shared" si="9"/>
        <v>0</v>
      </c>
      <c r="BL126" s="17" t="s">
        <v>176</v>
      </c>
      <c r="BM126" s="162" t="s">
        <v>176</v>
      </c>
    </row>
    <row r="127" spans="1:65" s="2" customFormat="1" ht="24.2" customHeight="1">
      <c r="A127" s="32"/>
      <c r="B127" s="149"/>
      <c r="C127" s="150" t="s">
        <v>177</v>
      </c>
      <c r="D127" s="150" t="s">
        <v>167</v>
      </c>
      <c r="E127" s="151" t="s">
        <v>207</v>
      </c>
      <c r="F127" s="152" t="s">
        <v>208</v>
      </c>
      <c r="G127" s="153" t="s">
        <v>205</v>
      </c>
      <c r="H127" s="154">
        <v>1.867</v>
      </c>
      <c r="I127" s="155"/>
      <c r="J127" s="156">
        <f t="shared" si="0"/>
        <v>0</v>
      </c>
      <c r="K127" s="157"/>
      <c r="L127" s="33"/>
      <c r="M127" s="158" t="s">
        <v>1</v>
      </c>
      <c r="N127" s="159" t="s">
        <v>35</v>
      </c>
      <c r="O127" s="58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176</v>
      </c>
      <c r="AT127" s="162" t="s">
        <v>167</v>
      </c>
      <c r="AU127" s="162" t="s">
        <v>84</v>
      </c>
      <c r="AY127" s="17" t="s">
        <v>164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7" t="s">
        <v>84</v>
      </c>
      <c r="BK127" s="163">
        <f t="shared" si="9"/>
        <v>0</v>
      </c>
      <c r="BL127" s="17" t="s">
        <v>176</v>
      </c>
      <c r="BM127" s="162" t="s">
        <v>181</v>
      </c>
    </row>
    <row r="128" spans="1:65" s="2" customFormat="1" ht="24.2" customHeight="1">
      <c r="A128" s="32"/>
      <c r="B128" s="149"/>
      <c r="C128" s="150" t="s">
        <v>176</v>
      </c>
      <c r="D128" s="150" t="s">
        <v>167</v>
      </c>
      <c r="E128" s="151" t="s">
        <v>1851</v>
      </c>
      <c r="F128" s="152" t="s">
        <v>1852</v>
      </c>
      <c r="G128" s="153" t="s">
        <v>205</v>
      </c>
      <c r="H128" s="154">
        <v>2.08</v>
      </c>
      <c r="I128" s="155"/>
      <c r="J128" s="156">
        <f t="shared" si="0"/>
        <v>0</v>
      </c>
      <c r="K128" s="157"/>
      <c r="L128" s="33"/>
      <c r="M128" s="158" t="s">
        <v>1</v>
      </c>
      <c r="N128" s="159" t="s">
        <v>35</v>
      </c>
      <c r="O128" s="58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176</v>
      </c>
      <c r="AT128" s="162" t="s">
        <v>167</v>
      </c>
      <c r="AU128" s="162" t="s">
        <v>84</v>
      </c>
      <c r="AY128" s="17" t="s">
        <v>164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7" t="s">
        <v>84</v>
      </c>
      <c r="BK128" s="163">
        <f t="shared" si="9"/>
        <v>0</v>
      </c>
      <c r="BL128" s="17" t="s">
        <v>176</v>
      </c>
      <c r="BM128" s="162" t="s">
        <v>227</v>
      </c>
    </row>
    <row r="129" spans="1:65" s="2" customFormat="1" ht="37.9" customHeight="1">
      <c r="A129" s="32"/>
      <c r="B129" s="149"/>
      <c r="C129" s="150" t="s">
        <v>216</v>
      </c>
      <c r="D129" s="150" t="s">
        <v>167</v>
      </c>
      <c r="E129" s="151" t="s">
        <v>1853</v>
      </c>
      <c r="F129" s="152" t="s">
        <v>1854</v>
      </c>
      <c r="G129" s="153" t="s">
        <v>205</v>
      </c>
      <c r="H129" s="154">
        <v>9.1199999999999992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35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176</v>
      </c>
      <c r="AT129" s="162" t="s">
        <v>167</v>
      </c>
      <c r="AU129" s="162" t="s">
        <v>84</v>
      </c>
      <c r="AY129" s="17" t="s">
        <v>164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84</v>
      </c>
      <c r="BK129" s="163">
        <f t="shared" si="9"/>
        <v>0</v>
      </c>
      <c r="BL129" s="17" t="s">
        <v>176</v>
      </c>
      <c r="BM129" s="162" t="s">
        <v>238</v>
      </c>
    </row>
    <row r="130" spans="1:65" s="2" customFormat="1" ht="37.9" customHeight="1">
      <c r="A130" s="32"/>
      <c r="B130" s="149"/>
      <c r="C130" s="150" t="s">
        <v>181</v>
      </c>
      <c r="D130" s="150" t="s">
        <v>167</v>
      </c>
      <c r="E130" s="151" t="s">
        <v>1855</v>
      </c>
      <c r="F130" s="152" t="s">
        <v>1856</v>
      </c>
      <c r="G130" s="153" t="s">
        <v>205</v>
      </c>
      <c r="H130" s="154">
        <v>63.84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35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176</v>
      </c>
      <c r="AT130" s="162" t="s">
        <v>167</v>
      </c>
      <c r="AU130" s="162" t="s">
        <v>84</v>
      </c>
      <c r="AY130" s="17" t="s">
        <v>164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176</v>
      </c>
      <c r="BM130" s="162" t="s">
        <v>247</v>
      </c>
    </row>
    <row r="131" spans="1:65" s="2" customFormat="1" ht="24.2" customHeight="1">
      <c r="A131" s="32"/>
      <c r="B131" s="149"/>
      <c r="C131" s="150" t="s">
        <v>223</v>
      </c>
      <c r="D131" s="150" t="s">
        <v>167</v>
      </c>
      <c r="E131" s="151" t="s">
        <v>1078</v>
      </c>
      <c r="F131" s="152" t="s">
        <v>1079</v>
      </c>
      <c r="G131" s="153" t="s">
        <v>205</v>
      </c>
      <c r="H131" s="154">
        <v>2.08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35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176</v>
      </c>
      <c r="AT131" s="162" t="s">
        <v>167</v>
      </c>
      <c r="AU131" s="162" t="s">
        <v>84</v>
      </c>
      <c r="AY131" s="17" t="s">
        <v>164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176</v>
      </c>
      <c r="BM131" s="162" t="s">
        <v>255</v>
      </c>
    </row>
    <row r="132" spans="1:65" s="2" customFormat="1" ht="14.45" customHeight="1">
      <c r="A132" s="32"/>
      <c r="B132" s="149"/>
      <c r="C132" s="150" t="s">
        <v>227</v>
      </c>
      <c r="D132" s="150" t="s">
        <v>167</v>
      </c>
      <c r="E132" s="151" t="s">
        <v>224</v>
      </c>
      <c r="F132" s="152" t="s">
        <v>225</v>
      </c>
      <c r="G132" s="153" t="s">
        <v>205</v>
      </c>
      <c r="H132" s="154">
        <v>11.2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35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176</v>
      </c>
      <c r="AT132" s="162" t="s">
        <v>167</v>
      </c>
      <c r="AU132" s="162" t="s">
        <v>84</v>
      </c>
      <c r="AY132" s="17" t="s">
        <v>164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176</v>
      </c>
      <c r="BM132" s="162" t="s">
        <v>171</v>
      </c>
    </row>
    <row r="133" spans="1:65" s="2" customFormat="1" ht="14.45" customHeight="1">
      <c r="A133" s="32"/>
      <c r="B133" s="149"/>
      <c r="C133" s="150" t="s">
        <v>233</v>
      </c>
      <c r="D133" s="150" t="s">
        <v>167</v>
      </c>
      <c r="E133" s="151" t="s">
        <v>228</v>
      </c>
      <c r="F133" s="152" t="s">
        <v>1082</v>
      </c>
      <c r="G133" s="153" t="s">
        <v>230</v>
      </c>
      <c r="H133" s="154">
        <v>15.96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35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176</v>
      </c>
      <c r="AT133" s="162" t="s">
        <v>167</v>
      </c>
      <c r="AU133" s="162" t="s">
        <v>84</v>
      </c>
      <c r="AY133" s="17" t="s">
        <v>164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176</v>
      </c>
      <c r="BM133" s="162" t="s">
        <v>273</v>
      </c>
    </row>
    <row r="134" spans="1:65" s="2" customFormat="1" ht="24.2" customHeight="1">
      <c r="A134" s="32"/>
      <c r="B134" s="149"/>
      <c r="C134" s="150" t="s">
        <v>238</v>
      </c>
      <c r="D134" s="150" t="s">
        <v>167</v>
      </c>
      <c r="E134" s="151" t="s">
        <v>1083</v>
      </c>
      <c r="F134" s="152" t="s">
        <v>1084</v>
      </c>
      <c r="G134" s="153" t="s">
        <v>205</v>
      </c>
      <c r="H134" s="154">
        <v>2.08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35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176</v>
      </c>
      <c r="AT134" s="162" t="s">
        <v>167</v>
      </c>
      <c r="AU134" s="162" t="s">
        <v>84</v>
      </c>
      <c r="AY134" s="17" t="s">
        <v>164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176</v>
      </c>
      <c r="BM134" s="162" t="s">
        <v>7</v>
      </c>
    </row>
    <row r="135" spans="1:65" s="12" customFormat="1" ht="22.9" customHeight="1">
      <c r="B135" s="136"/>
      <c r="D135" s="137" t="s">
        <v>68</v>
      </c>
      <c r="E135" s="147" t="s">
        <v>176</v>
      </c>
      <c r="F135" s="147" t="s">
        <v>1120</v>
      </c>
      <c r="I135" s="139"/>
      <c r="J135" s="148">
        <f>BK135</f>
        <v>0</v>
      </c>
      <c r="L135" s="136"/>
      <c r="M135" s="141"/>
      <c r="N135" s="142"/>
      <c r="O135" s="142"/>
      <c r="P135" s="143">
        <f>P136</f>
        <v>0</v>
      </c>
      <c r="Q135" s="142"/>
      <c r="R135" s="143">
        <f>R136</f>
        <v>0</v>
      </c>
      <c r="S135" s="142"/>
      <c r="T135" s="144">
        <f>T136</f>
        <v>0</v>
      </c>
      <c r="AR135" s="137" t="s">
        <v>77</v>
      </c>
      <c r="AT135" s="145" t="s">
        <v>68</v>
      </c>
      <c r="AU135" s="145" t="s">
        <v>77</v>
      </c>
      <c r="AY135" s="137" t="s">
        <v>164</v>
      </c>
      <c r="BK135" s="146">
        <f>BK136</f>
        <v>0</v>
      </c>
    </row>
    <row r="136" spans="1:65" s="2" customFormat="1" ht="14.45" customHeight="1">
      <c r="A136" s="32"/>
      <c r="B136" s="149"/>
      <c r="C136" s="150" t="s">
        <v>242</v>
      </c>
      <c r="D136" s="150" t="s">
        <v>167</v>
      </c>
      <c r="E136" s="151" t="s">
        <v>1857</v>
      </c>
      <c r="F136" s="152" t="s">
        <v>1858</v>
      </c>
      <c r="G136" s="153" t="s">
        <v>170</v>
      </c>
      <c r="H136" s="154">
        <v>56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35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176</v>
      </c>
      <c r="AT136" s="162" t="s">
        <v>167</v>
      </c>
      <c r="AU136" s="162" t="s">
        <v>84</v>
      </c>
      <c r="AY136" s="17" t="s">
        <v>164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176</v>
      </c>
      <c r="BM136" s="162" t="s">
        <v>290</v>
      </c>
    </row>
    <row r="137" spans="1:65" s="12" customFormat="1" ht="22.9" customHeight="1">
      <c r="B137" s="136"/>
      <c r="D137" s="137" t="s">
        <v>68</v>
      </c>
      <c r="E137" s="147" t="s">
        <v>216</v>
      </c>
      <c r="F137" s="147" t="s">
        <v>237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SUM(P138:P140)</f>
        <v>0</v>
      </c>
      <c r="Q137" s="142"/>
      <c r="R137" s="143">
        <f>SUM(R138:R140)</f>
        <v>5.6672000000000002</v>
      </c>
      <c r="S137" s="142"/>
      <c r="T137" s="144">
        <f>SUM(T138:T140)</f>
        <v>0</v>
      </c>
      <c r="AR137" s="137" t="s">
        <v>77</v>
      </c>
      <c r="AT137" s="145" t="s">
        <v>68</v>
      </c>
      <c r="AU137" s="145" t="s">
        <v>77</v>
      </c>
      <c r="AY137" s="137" t="s">
        <v>164</v>
      </c>
      <c r="BK137" s="146">
        <f>SUM(BK138:BK140)</f>
        <v>0</v>
      </c>
    </row>
    <row r="138" spans="1:65" s="2" customFormat="1" ht="24.2" customHeight="1">
      <c r="A138" s="32"/>
      <c r="B138" s="149"/>
      <c r="C138" s="150" t="s">
        <v>247</v>
      </c>
      <c r="D138" s="150" t="s">
        <v>167</v>
      </c>
      <c r="E138" s="151" t="s">
        <v>1859</v>
      </c>
      <c r="F138" s="152" t="s">
        <v>1860</v>
      </c>
      <c r="G138" s="153" t="s">
        <v>170</v>
      </c>
      <c r="H138" s="154">
        <v>56</v>
      </c>
      <c r="I138" s="155"/>
      <c r="J138" s="156">
        <f>ROUND(I138*H138,2)</f>
        <v>0</v>
      </c>
      <c r="K138" s="157"/>
      <c r="L138" s="33"/>
      <c r="M138" s="158" t="s">
        <v>1</v>
      </c>
      <c r="N138" s="159" t="s">
        <v>35</v>
      </c>
      <c r="O138" s="58"/>
      <c r="P138" s="160">
        <f>O138*H138</f>
        <v>0</v>
      </c>
      <c r="Q138" s="160">
        <v>0.1012</v>
      </c>
      <c r="R138" s="160">
        <f>Q138*H138</f>
        <v>5.6672000000000002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176</v>
      </c>
      <c r="AT138" s="162" t="s">
        <v>167</v>
      </c>
      <c r="AU138" s="162" t="s">
        <v>84</v>
      </c>
      <c r="AY138" s="17" t="s">
        <v>164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7" t="s">
        <v>84</v>
      </c>
      <c r="BK138" s="163">
        <f>ROUND(I138*H138,2)</f>
        <v>0</v>
      </c>
      <c r="BL138" s="17" t="s">
        <v>176</v>
      </c>
      <c r="BM138" s="162" t="s">
        <v>299</v>
      </c>
    </row>
    <row r="139" spans="1:65" s="2" customFormat="1" ht="14.45" customHeight="1">
      <c r="A139" s="32"/>
      <c r="B139" s="149"/>
      <c r="C139" s="150" t="s">
        <v>251</v>
      </c>
      <c r="D139" s="150" t="s">
        <v>167</v>
      </c>
      <c r="E139" s="151" t="s">
        <v>1861</v>
      </c>
      <c r="F139" s="152" t="s">
        <v>1862</v>
      </c>
      <c r="G139" s="153" t="s">
        <v>170</v>
      </c>
      <c r="H139" s="154">
        <v>56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35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176</v>
      </c>
      <c r="AT139" s="162" t="s">
        <v>167</v>
      </c>
      <c r="AU139" s="162" t="s">
        <v>84</v>
      </c>
      <c r="AY139" s="17" t="s">
        <v>164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84</v>
      </c>
      <c r="BK139" s="163">
        <f>ROUND(I139*H139,2)</f>
        <v>0</v>
      </c>
      <c r="BL139" s="17" t="s">
        <v>176</v>
      </c>
      <c r="BM139" s="162" t="s">
        <v>308</v>
      </c>
    </row>
    <row r="140" spans="1:65" s="2" customFormat="1" ht="14.45" customHeight="1">
      <c r="A140" s="32"/>
      <c r="B140" s="149"/>
      <c r="C140" s="164" t="s">
        <v>255</v>
      </c>
      <c r="D140" s="164" t="s">
        <v>172</v>
      </c>
      <c r="E140" s="165" t="s">
        <v>1863</v>
      </c>
      <c r="F140" s="166" t="s">
        <v>1864</v>
      </c>
      <c r="G140" s="167" t="s">
        <v>170</v>
      </c>
      <c r="H140" s="168">
        <v>58.8</v>
      </c>
      <c r="I140" s="169"/>
      <c r="J140" s="170">
        <f>ROUND(I140*H140,2)</f>
        <v>0</v>
      </c>
      <c r="K140" s="171"/>
      <c r="L140" s="172"/>
      <c r="M140" s="173" t="s">
        <v>1</v>
      </c>
      <c r="N140" s="174" t="s">
        <v>35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227</v>
      </c>
      <c r="AT140" s="162" t="s">
        <v>172</v>
      </c>
      <c r="AU140" s="162" t="s">
        <v>84</v>
      </c>
      <c r="AY140" s="17" t="s">
        <v>164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84</v>
      </c>
      <c r="BK140" s="163">
        <f>ROUND(I140*H140,2)</f>
        <v>0</v>
      </c>
      <c r="BL140" s="17" t="s">
        <v>176</v>
      </c>
      <c r="BM140" s="162" t="s">
        <v>316</v>
      </c>
    </row>
    <row r="141" spans="1:65" s="12" customFormat="1" ht="22.9" customHeight="1">
      <c r="B141" s="136"/>
      <c r="D141" s="137" t="s">
        <v>68</v>
      </c>
      <c r="E141" s="147" t="s">
        <v>233</v>
      </c>
      <c r="F141" s="147" t="s">
        <v>285</v>
      </c>
      <c r="I141" s="139"/>
      <c r="J141" s="148">
        <f>BK141</f>
        <v>0</v>
      </c>
      <c r="L141" s="136"/>
      <c r="M141" s="141"/>
      <c r="N141" s="142"/>
      <c r="O141" s="142"/>
      <c r="P141" s="143">
        <f>SUM(P142:P144)</f>
        <v>0</v>
      </c>
      <c r="Q141" s="142"/>
      <c r="R141" s="143">
        <f>SUM(R142:R144)</f>
        <v>6.5437111999999997</v>
      </c>
      <c r="S141" s="142"/>
      <c r="T141" s="144">
        <f>SUM(T142:T144)</f>
        <v>0</v>
      </c>
      <c r="AR141" s="137" t="s">
        <v>77</v>
      </c>
      <c r="AT141" s="145" t="s">
        <v>68</v>
      </c>
      <c r="AU141" s="145" t="s">
        <v>77</v>
      </c>
      <c r="AY141" s="137" t="s">
        <v>164</v>
      </c>
      <c r="BK141" s="146">
        <f>SUM(BK142:BK144)</f>
        <v>0</v>
      </c>
    </row>
    <row r="142" spans="1:65" s="2" customFormat="1" ht="24.2" customHeight="1">
      <c r="A142" s="32"/>
      <c r="B142" s="149"/>
      <c r="C142" s="150" t="s">
        <v>262</v>
      </c>
      <c r="D142" s="150" t="s">
        <v>167</v>
      </c>
      <c r="E142" s="151" t="s">
        <v>1865</v>
      </c>
      <c r="F142" s="152" t="s">
        <v>1866</v>
      </c>
      <c r="G142" s="153" t="s">
        <v>280</v>
      </c>
      <c r="H142" s="154">
        <v>52</v>
      </c>
      <c r="I142" s="155"/>
      <c r="J142" s="156">
        <f>ROUND(I142*H142,2)</f>
        <v>0</v>
      </c>
      <c r="K142" s="157"/>
      <c r="L142" s="33"/>
      <c r="M142" s="158" t="s">
        <v>1</v>
      </c>
      <c r="N142" s="159" t="s">
        <v>35</v>
      </c>
      <c r="O142" s="58"/>
      <c r="P142" s="160">
        <f>O142*H142</f>
        <v>0</v>
      </c>
      <c r="Q142" s="160">
        <v>0.1258406</v>
      </c>
      <c r="R142" s="160">
        <f>Q142*H142</f>
        <v>6.5437111999999997</v>
      </c>
      <c r="S142" s="160">
        <v>0</v>
      </c>
      <c r="T142" s="161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176</v>
      </c>
      <c r="AT142" s="162" t="s">
        <v>167</v>
      </c>
      <c r="AU142" s="162" t="s">
        <v>84</v>
      </c>
      <c r="AY142" s="17" t="s">
        <v>164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7" t="s">
        <v>84</v>
      </c>
      <c r="BK142" s="163">
        <f>ROUND(I142*H142,2)</f>
        <v>0</v>
      </c>
      <c r="BL142" s="17" t="s">
        <v>176</v>
      </c>
      <c r="BM142" s="162" t="s">
        <v>324</v>
      </c>
    </row>
    <row r="143" spans="1:65" s="2" customFormat="1" ht="14.45" customHeight="1">
      <c r="A143" s="32"/>
      <c r="B143" s="149"/>
      <c r="C143" s="164" t="s">
        <v>171</v>
      </c>
      <c r="D143" s="164" t="s">
        <v>172</v>
      </c>
      <c r="E143" s="165" t="s">
        <v>1867</v>
      </c>
      <c r="F143" s="166" t="s">
        <v>1868</v>
      </c>
      <c r="G143" s="167" t="s">
        <v>293</v>
      </c>
      <c r="H143" s="168">
        <v>52</v>
      </c>
      <c r="I143" s="169"/>
      <c r="J143" s="170">
        <f>ROUND(I143*H143,2)</f>
        <v>0</v>
      </c>
      <c r="K143" s="171"/>
      <c r="L143" s="172"/>
      <c r="M143" s="173" t="s">
        <v>1</v>
      </c>
      <c r="N143" s="174" t="s">
        <v>35</v>
      </c>
      <c r="O143" s="58"/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227</v>
      </c>
      <c r="AT143" s="162" t="s">
        <v>172</v>
      </c>
      <c r="AU143" s="162" t="s">
        <v>84</v>
      </c>
      <c r="AY143" s="17" t="s">
        <v>164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84</v>
      </c>
      <c r="BK143" s="163">
        <f>ROUND(I143*H143,2)</f>
        <v>0</v>
      </c>
      <c r="BL143" s="17" t="s">
        <v>176</v>
      </c>
      <c r="BM143" s="162" t="s">
        <v>175</v>
      </c>
    </row>
    <row r="144" spans="1:65" s="2" customFormat="1" ht="24.2" customHeight="1">
      <c r="A144" s="32"/>
      <c r="B144" s="149"/>
      <c r="C144" s="150" t="s">
        <v>269</v>
      </c>
      <c r="D144" s="150" t="s">
        <v>167</v>
      </c>
      <c r="E144" s="151" t="s">
        <v>1869</v>
      </c>
      <c r="F144" s="152" t="s">
        <v>1870</v>
      </c>
      <c r="G144" s="153" t="s">
        <v>205</v>
      </c>
      <c r="H144" s="154">
        <v>6.24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35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176</v>
      </c>
      <c r="AT144" s="162" t="s">
        <v>167</v>
      </c>
      <c r="AU144" s="162" t="s">
        <v>84</v>
      </c>
      <c r="AY144" s="17" t="s">
        <v>164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84</v>
      </c>
      <c r="BK144" s="163">
        <f>ROUND(I144*H144,2)</f>
        <v>0</v>
      </c>
      <c r="BL144" s="17" t="s">
        <v>176</v>
      </c>
      <c r="BM144" s="162" t="s">
        <v>343</v>
      </c>
    </row>
    <row r="145" spans="1:65" s="12" customFormat="1" ht="22.9" customHeight="1">
      <c r="B145" s="136"/>
      <c r="D145" s="137" t="s">
        <v>68</v>
      </c>
      <c r="E145" s="147" t="s">
        <v>335</v>
      </c>
      <c r="F145" s="147" t="s">
        <v>336</v>
      </c>
      <c r="I145" s="139"/>
      <c r="J145" s="148">
        <f>BK145</f>
        <v>0</v>
      </c>
      <c r="L145" s="136"/>
      <c r="M145" s="141"/>
      <c r="N145" s="142"/>
      <c r="O145" s="142"/>
      <c r="P145" s="143">
        <f>P146</f>
        <v>0</v>
      </c>
      <c r="Q145" s="142"/>
      <c r="R145" s="143">
        <f>R146</f>
        <v>0</v>
      </c>
      <c r="S145" s="142"/>
      <c r="T145" s="144">
        <f>T146</f>
        <v>0</v>
      </c>
      <c r="AR145" s="137" t="s">
        <v>77</v>
      </c>
      <c r="AT145" s="145" t="s">
        <v>68</v>
      </c>
      <c r="AU145" s="145" t="s">
        <v>77</v>
      </c>
      <c r="AY145" s="137" t="s">
        <v>164</v>
      </c>
      <c r="BK145" s="146">
        <f>BK146</f>
        <v>0</v>
      </c>
    </row>
    <row r="146" spans="1:65" s="2" customFormat="1" ht="24.2" customHeight="1">
      <c r="A146" s="32"/>
      <c r="B146" s="149"/>
      <c r="C146" s="150" t="s">
        <v>273</v>
      </c>
      <c r="D146" s="150" t="s">
        <v>167</v>
      </c>
      <c r="E146" s="151" t="s">
        <v>1871</v>
      </c>
      <c r="F146" s="152" t="s">
        <v>1872</v>
      </c>
      <c r="G146" s="153" t="s">
        <v>230</v>
      </c>
      <c r="H146" s="154">
        <v>51.131</v>
      </c>
      <c r="I146" s="155"/>
      <c r="J146" s="156">
        <f>ROUND(I146*H146,2)</f>
        <v>0</v>
      </c>
      <c r="K146" s="157"/>
      <c r="L146" s="33"/>
      <c r="M146" s="176" t="s">
        <v>1</v>
      </c>
      <c r="N146" s="177" t="s">
        <v>35</v>
      </c>
      <c r="O146" s="178"/>
      <c r="P146" s="179">
        <f>O146*H146</f>
        <v>0</v>
      </c>
      <c r="Q146" s="179">
        <v>0</v>
      </c>
      <c r="R146" s="179">
        <f>Q146*H146</f>
        <v>0</v>
      </c>
      <c r="S146" s="179">
        <v>0</v>
      </c>
      <c r="T146" s="180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176</v>
      </c>
      <c r="AT146" s="162" t="s">
        <v>167</v>
      </c>
      <c r="AU146" s="162" t="s">
        <v>84</v>
      </c>
      <c r="AY146" s="17" t="s">
        <v>164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7" t="s">
        <v>84</v>
      </c>
      <c r="BK146" s="163">
        <f>ROUND(I146*H146,2)</f>
        <v>0</v>
      </c>
      <c r="BL146" s="17" t="s">
        <v>176</v>
      </c>
      <c r="BM146" s="162" t="s">
        <v>351</v>
      </c>
    </row>
    <row r="147" spans="1:65" s="2" customFormat="1" ht="6.95" customHeight="1">
      <c r="A147" s="32"/>
      <c r="B147" s="47"/>
      <c r="C147" s="48"/>
      <c r="D147" s="48"/>
      <c r="E147" s="48"/>
      <c r="F147" s="48"/>
      <c r="G147" s="48"/>
      <c r="H147" s="48"/>
      <c r="I147" s="48"/>
      <c r="J147" s="48"/>
      <c r="K147" s="48"/>
      <c r="L147" s="33"/>
      <c r="M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</row>
  </sheetData>
  <autoFilter ref="C121:K146" xr:uid="{00000000-0009-0000-0000-00000F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160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124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352" t="s">
        <v>1873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27" t="s">
        <v>23</v>
      </c>
      <c r="J15" s="25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22</v>
      </c>
      <c r="J17" s="28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358"/>
      <c r="F18" s="328"/>
      <c r="G18" s="328"/>
      <c r="H18" s="328"/>
      <c r="I18" s="27" t="s">
        <v>23</v>
      </c>
      <c r="J18" s="28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25</v>
      </c>
      <c r="E20" s="32"/>
      <c r="F20" s="32"/>
      <c r="G20" s="32"/>
      <c r="H20" s="32"/>
      <c r="I20" s="27" t="s">
        <v>22</v>
      </c>
      <c r="J20" s="25" t="str">
        <f>IF('Rekapitulácia stavby'!AN16="","",'Rekapitulácia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23</v>
      </c>
      <c r="J21" s="25" t="str">
        <f>IF('Rekapitulácia stavby'!AN17="","",'Rekapitulácia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27</v>
      </c>
      <c r="E23" s="32"/>
      <c r="F23" s="32"/>
      <c r="G23" s="32"/>
      <c r="H23" s="32"/>
      <c r="I23" s="27" t="s">
        <v>22</v>
      </c>
      <c r="J23" s="25" t="str">
        <f>IF('Rekapitulácia stavby'!AN19="","",'Rekapitulácia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23</v>
      </c>
      <c r="J24" s="25" t="str">
        <f>IF('Rekapitulácia stavby'!AN20="","",'Rekapitulácia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28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332" t="s">
        <v>1</v>
      </c>
      <c r="F27" s="332"/>
      <c r="G27" s="332"/>
      <c r="H27" s="332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29</v>
      </c>
      <c r="E30" s="32"/>
      <c r="F30" s="32"/>
      <c r="G30" s="32"/>
      <c r="H30" s="32"/>
      <c r="I30" s="32"/>
      <c r="J30" s="71">
        <f>ROUND(J125,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31</v>
      </c>
      <c r="G32" s="32"/>
      <c r="H32" s="32"/>
      <c r="I32" s="36" t="s">
        <v>30</v>
      </c>
      <c r="J32" s="36" t="s">
        <v>32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33</v>
      </c>
      <c r="E33" s="27" t="s">
        <v>34</v>
      </c>
      <c r="F33" s="104">
        <f>ROUND((SUM(BE125:BE159)),  2)</f>
        <v>0</v>
      </c>
      <c r="G33" s="32"/>
      <c r="H33" s="32"/>
      <c r="I33" s="105">
        <v>0.2</v>
      </c>
      <c r="J33" s="104">
        <f>ROUND(((SUM(BE125:BE159))*I33),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35</v>
      </c>
      <c r="F34" s="104">
        <f>ROUND((SUM(BF125:BF159)),  2)</f>
        <v>0</v>
      </c>
      <c r="G34" s="32"/>
      <c r="H34" s="32"/>
      <c r="I34" s="105">
        <v>0.2</v>
      </c>
      <c r="J34" s="104">
        <f>ROUND(((SUM(BF125:BF159))*I34),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36</v>
      </c>
      <c r="F35" s="104">
        <f>ROUND((SUM(BG125:BG159)),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37</v>
      </c>
      <c r="F36" s="104">
        <f>ROUND((SUM(BH125:BH159)),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38</v>
      </c>
      <c r="F37" s="104">
        <f>ROUND((SUM(BI125:BI159)),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39</v>
      </c>
      <c r="E39" s="60"/>
      <c r="F39" s="60"/>
      <c r="G39" s="108" t="s">
        <v>40</v>
      </c>
      <c r="H39" s="109" t="s">
        <v>41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352" t="str">
        <f>E9</f>
        <v>SO 07 - ASR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 xml:space="preserve"> </v>
      </c>
      <c r="G89" s="32"/>
      <c r="H89" s="32"/>
      <c r="I89" s="27" t="s">
        <v>20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21</v>
      </c>
      <c r="D91" s="32"/>
      <c r="E91" s="32"/>
      <c r="F91" s="25" t="str">
        <f>E15</f>
        <v xml:space="preserve"> </v>
      </c>
      <c r="G91" s="32"/>
      <c r="H91" s="32"/>
      <c r="I91" s="27" t="s">
        <v>25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24</v>
      </c>
      <c r="D92" s="32"/>
      <c r="E92" s="32"/>
      <c r="F92" s="25" t="str">
        <f>IF(E18="","",E18)</f>
        <v/>
      </c>
      <c r="G92" s="32"/>
      <c r="H92" s="32"/>
      <c r="I92" s="27" t="s">
        <v>27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J125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185</v>
      </c>
      <c r="E97" s="119"/>
      <c r="F97" s="119"/>
      <c r="G97" s="119"/>
      <c r="H97" s="119"/>
      <c r="I97" s="119"/>
      <c r="J97" s="120">
        <f>J126</f>
        <v>0</v>
      </c>
      <c r="L97" s="117"/>
    </row>
    <row r="98" spans="1:31" s="10" customFormat="1" ht="19.899999999999999" customHeight="1">
      <c r="B98" s="121"/>
      <c r="D98" s="122" t="s">
        <v>186</v>
      </c>
      <c r="E98" s="123"/>
      <c r="F98" s="123"/>
      <c r="G98" s="123"/>
      <c r="H98" s="123"/>
      <c r="I98" s="123"/>
      <c r="J98" s="124">
        <f>J127</f>
        <v>0</v>
      </c>
      <c r="L98" s="121"/>
    </row>
    <row r="99" spans="1:31" s="10" customFormat="1" ht="19.899999999999999" customHeight="1">
      <c r="B99" s="121"/>
      <c r="D99" s="122" t="s">
        <v>1059</v>
      </c>
      <c r="E99" s="123"/>
      <c r="F99" s="123"/>
      <c r="G99" s="123"/>
      <c r="H99" s="123"/>
      <c r="I99" s="123"/>
      <c r="J99" s="124">
        <f>J137</f>
        <v>0</v>
      </c>
      <c r="L99" s="121"/>
    </row>
    <row r="100" spans="1:31" s="10" customFormat="1" ht="19.899999999999999" customHeight="1">
      <c r="B100" s="121"/>
      <c r="D100" s="122" t="s">
        <v>187</v>
      </c>
      <c r="E100" s="123"/>
      <c r="F100" s="123"/>
      <c r="G100" s="123"/>
      <c r="H100" s="123"/>
      <c r="I100" s="123"/>
      <c r="J100" s="124">
        <f>J141</f>
        <v>0</v>
      </c>
      <c r="L100" s="121"/>
    </row>
    <row r="101" spans="1:31" s="10" customFormat="1" ht="19.899999999999999" customHeight="1">
      <c r="B101" s="121"/>
      <c r="D101" s="122" t="s">
        <v>189</v>
      </c>
      <c r="E101" s="123"/>
      <c r="F101" s="123"/>
      <c r="G101" s="123"/>
      <c r="H101" s="123"/>
      <c r="I101" s="123"/>
      <c r="J101" s="124">
        <f>J144</f>
        <v>0</v>
      </c>
      <c r="L101" s="121"/>
    </row>
    <row r="102" spans="1:31" s="10" customFormat="1" ht="19.899999999999999" customHeight="1">
      <c r="B102" s="121"/>
      <c r="D102" s="122" t="s">
        <v>191</v>
      </c>
      <c r="E102" s="123"/>
      <c r="F102" s="123"/>
      <c r="G102" s="123"/>
      <c r="H102" s="123"/>
      <c r="I102" s="123"/>
      <c r="J102" s="124">
        <f>J148</f>
        <v>0</v>
      </c>
      <c r="L102" s="121"/>
    </row>
    <row r="103" spans="1:31" s="9" customFormat="1" ht="24.95" customHeight="1">
      <c r="B103" s="117"/>
      <c r="D103" s="118" t="s">
        <v>148</v>
      </c>
      <c r="E103" s="119"/>
      <c r="F103" s="119"/>
      <c r="G103" s="119"/>
      <c r="H103" s="119"/>
      <c r="I103" s="119"/>
      <c r="J103" s="120">
        <f>J150</f>
        <v>0</v>
      </c>
      <c r="L103" s="117"/>
    </row>
    <row r="104" spans="1:31" s="10" customFormat="1" ht="19.899999999999999" customHeight="1">
      <c r="B104" s="121"/>
      <c r="D104" s="122" t="s">
        <v>1874</v>
      </c>
      <c r="E104" s="123"/>
      <c r="F104" s="123"/>
      <c r="G104" s="123"/>
      <c r="H104" s="123"/>
      <c r="I104" s="123"/>
      <c r="J104" s="124">
        <f>J151</f>
        <v>0</v>
      </c>
      <c r="L104" s="121"/>
    </row>
    <row r="105" spans="1:31" s="10" customFormat="1" ht="19.899999999999999" customHeight="1">
      <c r="B105" s="121"/>
      <c r="D105" s="122" t="s">
        <v>196</v>
      </c>
      <c r="E105" s="123"/>
      <c r="F105" s="123"/>
      <c r="G105" s="123"/>
      <c r="H105" s="123"/>
      <c r="I105" s="123"/>
      <c r="J105" s="124">
        <f>J154</f>
        <v>0</v>
      </c>
      <c r="L105" s="121"/>
    </row>
    <row r="106" spans="1:31" s="2" customFormat="1" ht="21.7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11" spans="1:31" s="2" customFormat="1" ht="6.95" customHeight="1">
      <c r="A111" s="32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4.95" customHeight="1">
      <c r="A112" s="32"/>
      <c r="B112" s="33"/>
      <c r="C112" s="21" t="s">
        <v>150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14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356" t="str">
        <f>E7</f>
        <v>Rekonštrukcia predškolského zariadenia MŠ Hrebendova,Lunik IX Košice</v>
      </c>
      <c r="F115" s="357"/>
      <c r="G115" s="357"/>
      <c r="H115" s="357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141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352" t="str">
        <f>E9</f>
        <v>SO 07 - ASR</v>
      </c>
      <c r="F117" s="355"/>
      <c r="G117" s="355"/>
      <c r="H117" s="355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18</v>
      </c>
      <c r="D119" s="32"/>
      <c r="E119" s="32"/>
      <c r="F119" s="25" t="str">
        <f>F12</f>
        <v xml:space="preserve"> </v>
      </c>
      <c r="G119" s="32"/>
      <c r="H119" s="32"/>
      <c r="I119" s="27" t="s">
        <v>20</v>
      </c>
      <c r="J119" s="55" t="str">
        <f>IF(J12="","",J12)</f>
        <v/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21</v>
      </c>
      <c r="D121" s="32"/>
      <c r="E121" s="32"/>
      <c r="F121" s="25" t="str">
        <f>E15</f>
        <v xml:space="preserve"> </v>
      </c>
      <c r="G121" s="32"/>
      <c r="H121" s="32"/>
      <c r="I121" s="27" t="s">
        <v>25</v>
      </c>
      <c r="J121" s="30" t="str">
        <f>E21</f>
        <v xml:space="preserve"> 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24</v>
      </c>
      <c r="D122" s="32"/>
      <c r="E122" s="32"/>
      <c r="F122" s="25" t="str">
        <f>IF(E18="","",E18)</f>
        <v/>
      </c>
      <c r="G122" s="32"/>
      <c r="H122" s="32"/>
      <c r="I122" s="27" t="s">
        <v>27</v>
      </c>
      <c r="J122" s="30" t="str">
        <f>E24</f>
        <v xml:space="preserve"> 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5"/>
      <c r="B124" s="126"/>
      <c r="C124" s="127" t="s">
        <v>151</v>
      </c>
      <c r="D124" s="128" t="s">
        <v>54</v>
      </c>
      <c r="E124" s="128" t="s">
        <v>50</v>
      </c>
      <c r="F124" s="128" t="s">
        <v>51</v>
      </c>
      <c r="G124" s="128" t="s">
        <v>152</v>
      </c>
      <c r="H124" s="128" t="s">
        <v>153</v>
      </c>
      <c r="I124" s="128" t="s">
        <v>154</v>
      </c>
      <c r="J124" s="129" t="s">
        <v>145</v>
      </c>
      <c r="K124" s="130" t="s">
        <v>155</v>
      </c>
      <c r="L124" s="131"/>
      <c r="M124" s="62" t="s">
        <v>1</v>
      </c>
      <c r="N124" s="63" t="s">
        <v>33</v>
      </c>
      <c r="O124" s="63" t="s">
        <v>156</v>
      </c>
      <c r="P124" s="63" t="s">
        <v>157</v>
      </c>
      <c r="Q124" s="63" t="s">
        <v>158</v>
      </c>
      <c r="R124" s="63" t="s">
        <v>159</v>
      </c>
      <c r="S124" s="63" t="s">
        <v>160</v>
      </c>
      <c r="T124" s="64" t="s">
        <v>161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9" customHeight="1">
      <c r="A125" s="32"/>
      <c r="B125" s="33"/>
      <c r="C125" s="69" t="s">
        <v>146</v>
      </c>
      <c r="D125" s="32"/>
      <c r="E125" s="32"/>
      <c r="F125" s="32"/>
      <c r="G125" s="32"/>
      <c r="H125" s="32"/>
      <c r="I125" s="32"/>
      <c r="J125" s="132">
        <f>BK125</f>
        <v>0</v>
      </c>
      <c r="K125" s="32"/>
      <c r="L125" s="33"/>
      <c r="M125" s="65"/>
      <c r="N125" s="56"/>
      <c r="O125" s="66"/>
      <c r="P125" s="133">
        <f>P126+P150</f>
        <v>0</v>
      </c>
      <c r="Q125" s="66"/>
      <c r="R125" s="133">
        <f>R126+R150</f>
        <v>0.38818136454999996</v>
      </c>
      <c r="S125" s="66"/>
      <c r="T125" s="134">
        <f>T126+T150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68</v>
      </c>
      <c r="AU125" s="17" t="s">
        <v>147</v>
      </c>
      <c r="BK125" s="135">
        <f>BK126+BK150</f>
        <v>0</v>
      </c>
    </row>
    <row r="126" spans="1:65" s="12" customFormat="1" ht="25.9" customHeight="1">
      <c r="B126" s="136"/>
      <c r="D126" s="137" t="s">
        <v>68</v>
      </c>
      <c r="E126" s="138" t="s">
        <v>200</v>
      </c>
      <c r="F126" s="138" t="s">
        <v>201</v>
      </c>
      <c r="I126" s="139"/>
      <c r="J126" s="140">
        <f>BK126</f>
        <v>0</v>
      </c>
      <c r="L126" s="136"/>
      <c r="M126" s="141"/>
      <c r="N126" s="142"/>
      <c r="O126" s="142"/>
      <c r="P126" s="143">
        <f>P127+P137+P141+P144+P148</f>
        <v>0</v>
      </c>
      <c r="Q126" s="142"/>
      <c r="R126" s="143">
        <f>R127+R137+R141+R144+R148</f>
        <v>0.38818136454999996</v>
      </c>
      <c r="S126" s="142"/>
      <c r="T126" s="144">
        <f>T127+T137+T141+T144+T148</f>
        <v>0</v>
      </c>
      <c r="AR126" s="137" t="s">
        <v>77</v>
      </c>
      <c r="AT126" s="145" t="s">
        <v>68</v>
      </c>
      <c r="AU126" s="145" t="s">
        <v>69</v>
      </c>
      <c r="AY126" s="137" t="s">
        <v>164</v>
      </c>
      <c r="BK126" s="146">
        <f>BK127+BK137+BK141+BK144+BK148</f>
        <v>0</v>
      </c>
    </row>
    <row r="127" spans="1:65" s="12" customFormat="1" ht="22.9" customHeight="1">
      <c r="B127" s="136"/>
      <c r="D127" s="137" t="s">
        <v>68</v>
      </c>
      <c r="E127" s="147" t="s">
        <v>77</v>
      </c>
      <c r="F127" s="147" t="s">
        <v>202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SUM(P128:P136)</f>
        <v>0</v>
      </c>
      <c r="Q127" s="142"/>
      <c r="R127" s="143">
        <f>SUM(R128:R136)</f>
        <v>0</v>
      </c>
      <c r="S127" s="142"/>
      <c r="T127" s="144">
        <f>SUM(T128:T136)</f>
        <v>0</v>
      </c>
      <c r="AR127" s="137" t="s">
        <v>77</v>
      </c>
      <c r="AT127" s="145" t="s">
        <v>68</v>
      </c>
      <c r="AU127" s="145" t="s">
        <v>77</v>
      </c>
      <c r="AY127" s="137" t="s">
        <v>164</v>
      </c>
      <c r="BK127" s="146">
        <f>SUM(BK128:BK136)</f>
        <v>0</v>
      </c>
    </row>
    <row r="128" spans="1:65" s="2" customFormat="1" ht="14.45" customHeight="1">
      <c r="A128" s="32"/>
      <c r="B128" s="149"/>
      <c r="C128" s="150" t="s">
        <v>77</v>
      </c>
      <c r="D128" s="150" t="s">
        <v>167</v>
      </c>
      <c r="E128" s="151" t="s">
        <v>1875</v>
      </c>
      <c r="F128" s="152" t="s">
        <v>1876</v>
      </c>
      <c r="G128" s="153" t="s">
        <v>205</v>
      </c>
      <c r="H128" s="154">
        <v>13.638</v>
      </c>
      <c r="I128" s="155"/>
      <c r="J128" s="156">
        <f t="shared" ref="J128:J136" si="0">ROUND(I128*H128,2)</f>
        <v>0</v>
      </c>
      <c r="K128" s="157"/>
      <c r="L128" s="33"/>
      <c r="M128" s="158" t="s">
        <v>1</v>
      </c>
      <c r="N128" s="159" t="s">
        <v>35</v>
      </c>
      <c r="O128" s="58"/>
      <c r="P128" s="160">
        <f t="shared" ref="P128:P136" si="1">O128*H128</f>
        <v>0</v>
      </c>
      <c r="Q128" s="160">
        <v>0</v>
      </c>
      <c r="R128" s="160">
        <f t="shared" ref="R128:R136" si="2">Q128*H128</f>
        <v>0</v>
      </c>
      <c r="S128" s="160">
        <v>0</v>
      </c>
      <c r="T128" s="161">
        <f t="shared" ref="T128:T136" si="3"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176</v>
      </c>
      <c r="AT128" s="162" t="s">
        <v>167</v>
      </c>
      <c r="AU128" s="162" t="s">
        <v>84</v>
      </c>
      <c r="AY128" s="17" t="s">
        <v>164</v>
      </c>
      <c r="BE128" s="163">
        <f t="shared" ref="BE128:BE136" si="4">IF(N128="základná",J128,0)</f>
        <v>0</v>
      </c>
      <c r="BF128" s="163">
        <f t="shared" ref="BF128:BF136" si="5">IF(N128="znížená",J128,0)</f>
        <v>0</v>
      </c>
      <c r="BG128" s="163">
        <f t="shared" ref="BG128:BG136" si="6">IF(N128="zákl. prenesená",J128,0)</f>
        <v>0</v>
      </c>
      <c r="BH128" s="163">
        <f t="shared" ref="BH128:BH136" si="7">IF(N128="zníž. prenesená",J128,0)</f>
        <v>0</v>
      </c>
      <c r="BI128" s="163">
        <f t="shared" ref="BI128:BI136" si="8">IF(N128="nulová",J128,0)</f>
        <v>0</v>
      </c>
      <c r="BJ128" s="17" t="s">
        <v>84</v>
      </c>
      <c r="BK128" s="163">
        <f t="shared" ref="BK128:BK136" si="9">ROUND(I128*H128,2)</f>
        <v>0</v>
      </c>
      <c r="BL128" s="17" t="s">
        <v>176</v>
      </c>
      <c r="BM128" s="162" t="s">
        <v>84</v>
      </c>
    </row>
    <row r="129" spans="1:65" s="2" customFormat="1" ht="37.9" customHeight="1">
      <c r="A129" s="32"/>
      <c r="B129" s="149"/>
      <c r="C129" s="150" t="s">
        <v>84</v>
      </c>
      <c r="D129" s="150" t="s">
        <v>167</v>
      </c>
      <c r="E129" s="151" t="s">
        <v>1071</v>
      </c>
      <c r="F129" s="152" t="s">
        <v>1072</v>
      </c>
      <c r="G129" s="153" t="s">
        <v>205</v>
      </c>
      <c r="H129" s="154">
        <v>4.5460000000000003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35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176</v>
      </c>
      <c r="AT129" s="162" t="s">
        <v>167</v>
      </c>
      <c r="AU129" s="162" t="s">
        <v>84</v>
      </c>
      <c r="AY129" s="17" t="s">
        <v>164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84</v>
      </c>
      <c r="BK129" s="163">
        <f t="shared" si="9"/>
        <v>0</v>
      </c>
      <c r="BL129" s="17" t="s">
        <v>176</v>
      </c>
      <c r="BM129" s="162" t="s">
        <v>176</v>
      </c>
    </row>
    <row r="130" spans="1:65" s="2" customFormat="1" ht="24.2" customHeight="1">
      <c r="A130" s="32"/>
      <c r="B130" s="149"/>
      <c r="C130" s="150" t="s">
        <v>177</v>
      </c>
      <c r="D130" s="150" t="s">
        <v>167</v>
      </c>
      <c r="E130" s="151" t="s">
        <v>1074</v>
      </c>
      <c r="F130" s="152" t="s">
        <v>1075</v>
      </c>
      <c r="G130" s="153" t="s">
        <v>205</v>
      </c>
      <c r="H130" s="154">
        <v>13.638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35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176</v>
      </c>
      <c r="AT130" s="162" t="s">
        <v>167</v>
      </c>
      <c r="AU130" s="162" t="s">
        <v>84</v>
      </c>
      <c r="AY130" s="17" t="s">
        <v>164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176</v>
      </c>
      <c r="BM130" s="162" t="s">
        <v>181</v>
      </c>
    </row>
    <row r="131" spans="1:65" s="2" customFormat="1" ht="24.2" customHeight="1">
      <c r="A131" s="32"/>
      <c r="B131" s="149"/>
      <c r="C131" s="150" t="s">
        <v>176</v>
      </c>
      <c r="D131" s="150" t="s">
        <v>167</v>
      </c>
      <c r="E131" s="151" t="s">
        <v>1076</v>
      </c>
      <c r="F131" s="152" t="s">
        <v>1077</v>
      </c>
      <c r="G131" s="153" t="s">
        <v>205</v>
      </c>
      <c r="H131" s="154">
        <v>7.5410000000000004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35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176</v>
      </c>
      <c r="AT131" s="162" t="s">
        <v>167</v>
      </c>
      <c r="AU131" s="162" t="s">
        <v>84</v>
      </c>
      <c r="AY131" s="17" t="s">
        <v>164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176</v>
      </c>
      <c r="BM131" s="162" t="s">
        <v>227</v>
      </c>
    </row>
    <row r="132" spans="1:65" s="2" customFormat="1" ht="37.9" customHeight="1">
      <c r="A132" s="32"/>
      <c r="B132" s="149"/>
      <c r="C132" s="150" t="s">
        <v>216</v>
      </c>
      <c r="D132" s="150" t="s">
        <v>167</v>
      </c>
      <c r="E132" s="151" t="s">
        <v>1877</v>
      </c>
      <c r="F132" s="152" t="s">
        <v>1878</v>
      </c>
      <c r="G132" s="153" t="s">
        <v>205</v>
      </c>
      <c r="H132" s="154">
        <v>52.786999999999999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35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176</v>
      </c>
      <c r="AT132" s="162" t="s">
        <v>167</v>
      </c>
      <c r="AU132" s="162" t="s">
        <v>84</v>
      </c>
      <c r="AY132" s="17" t="s">
        <v>164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176</v>
      </c>
      <c r="BM132" s="162" t="s">
        <v>238</v>
      </c>
    </row>
    <row r="133" spans="1:65" s="2" customFormat="1" ht="24.2" customHeight="1">
      <c r="A133" s="32"/>
      <c r="B133" s="149"/>
      <c r="C133" s="150" t="s">
        <v>181</v>
      </c>
      <c r="D133" s="150" t="s">
        <v>167</v>
      </c>
      <c r="E133" s="151" t="s">
        <v>1078</v>
      </c>
      <c r="F133" s="152" t="s">
        <v>1079</v>
      </c>
      <c r="G133" s="153" t="s">
        <v>205</v>
      </c>
      <c r="H133" s="154">
        <v>6.0970000000000004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35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176</v>
      </c>
      <c r="AT133" s="162" t="s">
        <v>167</v>
      </c>
      <c r="AU133" s="162" t="s">
        <v>84</v>
      </c>
      <c r="AY133" s="17" t="s">
        <v>164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176</v>
      </c>
      <c r="BM133" s="162" t="s">
        <v>247</v>
      </c>
    </row>
    <row r="134" spans="1:65" s="2" customFormat="1" ht="14.45" customHeight="1">
      <c r="A134" s="32"/>
      <c r="B134" s="149"/>
      <c r="C134" s="150" t="s">
        <v>223</v>
      </c>
      <c r="D134" s="150" t="s">
        <v>167</v>
      </c>
      <c r="E134" s="151" t="s">
        <v>224</v>
      </c>
      <c r="F134" s="152" t="s">
        <v>225</v>
      </c>
      <c r="G134" s="153" t="s">
        <v>205</v>
      </c>
      <c r="H134" s="154">
        <v>13.638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35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176</v>
      </c>
      <c r="AT134" s="162" t="s">
        <v>167</v>
      </c>
      <c r="AU134" s="162" t="s">
        <v>84</v>
      </c>
      <c r="AY134" s="17" t="s">
        <v>164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176</v>
      </c>
      <c r="BM134" s="162" t="s">
        <v>255</v>
      </c>
    </row>
    <row r="135" spans="1:65" s="2" customFormat="1" ht="14.45" customHeight="1">
      <c r="A135" s="32"/>
      <c r="B135" s="149"/>
      <c r="C135" s="150" t="s">
        <v>227</v>
      </c>
      <c r="D135" s="150" t="s">
        <v>167</v>
      </c>
      <c r="E135" s="151" t="s">
        <v>228</v>
      </c>
      <c r="F135" s="152" t="s">
        <v>1082</v>
      </c>
      <c r="G135" s="153" t="s">
        <v>230</v>
      </c>
      <c r="H135" s="154">
        <v>12.443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35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176</v>
      </c>
      <c r="AT135" s="162" t="s">
        <v>167</v>
      </c>
      <c r="AU135" s="162" t="s">
        <v>84</v>
      </c>
      <c r="AY135" s="17" t="s">
        <v>164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176</v>
      </c>
      <c r="BM135" s="162" t="s">
        <v>171</v>
      </c>
    </row>
    <row r="136" spans="1:65" s="2" customFormat="1" ht="24.2" customHeight="1">
      <c r="A136" s="32"/>
      <c r="B136" s="149"/>
      <c r="C136" s="150" t="s">
        <v>233</v>
      </c>
      <c r="D136" s="150" t="s">
        <v>167</v>
      </c>
      <c r="E136" s="151" t="s">
        <v>1083</v>
      </c>
      <c r="F136" s="152" t="s">
        <v>1084</v>
      </c>
      <c r="G136" s="153" t="s">
        <v>205</v>
      </c>
      <c r="H136" s="154">
        <v>6.0970000000000004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35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176</v>
      </c>
      <c r="AT136" s="162" t="s">
        <v>167</v>
      </c>
      <c r="AU136" s="162" t="s">
        <v>84</v>
      </c>
      <c r="AY136" s="17" t="s">
        <v>164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176</v>
      </c>
      <c r="BM136" s="162" t="s">
        <v>273</v>
      </c>
    </row>
    <row r="137" spans="1:65" s="12" customFormat="1" ht="22.9" customHeight="1">
      <c r="B137" s="136"/>
      <c r="D137" s="137" t="s">
        <v>68</v>
      </c>
      <c r="E137" s="147" t="s">
        <v>84</v>
      </c>
      <c r="F137" s="147" t="s">
        <v>1085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SUM(P138:P140)</f>
        <v>0</v>
      </c>
      <c r="Q137" s="142"/>
      <c r="R137" s="143">
        <f>SUM(R138:R140)</f>
        <v>3.8494064549999991E-2</v>
      </c>
      <c r="S137" s="142"/>
      <c r="T137" s="144">
        <f>SUM(T138:T140)</f>
        <v>0</v>
      </c>
      <c r="AR137" s="137" t="s">
        <v>77</v>
      </c>
      <c r="AT137" s="145" t="s">
        <v>68</v>
      </c>
      <c r="AU137" s="145" t="s">
        <v>77</v>
      </c>
      <c r="AY137" s="137" t="s">
        <v>164</v>
      </c>
      <c r="BK137" s="146">
        <f>SUM(BK138:BK140)</f>
        <v>0</v>
      </c>
    </row>
    <row r="138" spans="1:65" s="2" customFormat="1" ht="14.45" customHeight="1">
      <c r="A138" s="32"/>
      <c r="B138" s="149"/>
      <c r="C138" s="150" t="s">
        <v>238</v>
      </c>
      <c r="D138" s="150" t="s">
        <v>167</v>
      </c>
      <c r="E138" s="151" t="s">
        <v>1090</v>
      </c>
      <c r="F138" s="152" t="s">
        <v>1091</v>
      </c>
      <c r="G138" s="153" t="s">
        <v>205</v>
      </c>
      <c r="H138" s="154">
        <v>13.638</v>
      </c>
      <c r="I138" s="155"/>
      <c r="J138" s="156">
        <f>ROUND(I138*H138,2)</f>
        <v>0</v>
      </c>
      <c r="K138" s="157"/>
      <c r="L138" s="33"/>
      <c r="M138" s="158" t="s">
        <v>1</v>
      </c>
      <c r="N138" s="159" t="s">
        <v>35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176</v>
      </c>
      <c r="AT138" s="162" t="s">
        <v>167</v>
      </c>
      <c r="AU138" s="162" t="s">
        <v>84</v>
      </c>
      <c r="AY138" s="17" t="s">
        <v>164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7" t="s">
        <v>84</v>
      </c>
      <c r="BK138" s="163">
        <f>ROUND(I138*H138,2)</f>
        <v>0</v>
      </c>
      <c r="BL138" s="17" t="s">
        <v>176</v>
      </c>
      <c r="BM138" s="162" t="s">
        <v>7</v>
      </c>
    </row>
    <row r="139" spans="1:65" s="2" customFormat="1" ht="14.45" customHeight="1">
      <c r="A139" s="32"/>
      <c r="B139" s="149"/>
      <c r="C139" s="150" t="s">
        <v>242</v>
      </c>
      <c r="D139" s="150" t="s">
        <v>167</v>
      </c>
      <c r="E139" s="151" t="s">
        <v>1092</v>
      </c>
      <c r="F139" s="152" t="s">
        <v>1093</v>
      </c>
      <c r="G139" s="153" t="s">
        <v>170</v>
      </c>
      <c r="H139" s="154">
        <v>9.4629999999999992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35</v>
      </c>
      <c r="O139" s="58"/>
      <c r="P139" s="160">
        <f>O139*H139</f>
        <v>0</v>
      </c>
      <c r="Q139" s="160">
        <v>4.0678499999999996E-3</v>
      </c>
      <c r="R139" s="160">
        <f>Q139*H139</f>
        <v>3.8494064549999991E-2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176</v>
      </c>
      <c r="AT139" s="162" t="s">
        <v>167</v>
      </c>
      <c r="AU139" s="162" t="s">
        <v>84</v>
      </c>
      <c r="AY139" s="17" t="s">
        <v>164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84</v>
      </c>
      <c r="BK139" s="163">
        <f>ROUND(I139*H139,2)</f>
        <v>0</v>
      </c>
      <c r="BL139" s="17" t="s">
        <v>176</v>
      </c>
      <c r="BM139" s="162" t="s">
        <v>290</v>
      </c>
    </row>
    <row r="140" spans="1:65" s="2" customFormat="1" ht="24.2" customHeight="1">
      <c r="A140" s="32"/>
      <c r="B140" s="149"/>
      <c r="C140" s="150" t="s">
        <v>247</v>
      </c>
      <c r="D140" s="150" t="s">
        <v>167</v>
      </c>
      <c r="E140" s="151" t="s">
        <v>1094</v>
      </c>
      <c r="F140" s="152" t="s">
        <v>1095</v>
      </c>
      <c r="G140" s="153" t="s">
        <v>170</v>
      </c>
      <c r="H140" s="154">
        <v>9.4629999999999992</v>
      </c>
      <c r="I140" s="155"/>
      <c r="J140" s="156">
        <f>ROUND(I140*H140,2)</f>
        <v>0</v>
      </c>
      <c r="K140" s="157"/>
      <c r="L140" s="33"/>
      <c r="M140" s="158" t="s">
        <v>1</v>
      </c>
      <c r="N140" s="159" t="s">
        <v>35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176</v>
      </c>
      <c r="AT140" s="162" t="s">
        <v>167</v>
      </c>
      <c r="AU140" s="162" t="s">
        <v>84</v>
      </c>
      <c r="AY140" s="17" t="s">
        <v>164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84</v>
      </c>
      <c r="BK140" s="163">
        <f>ROUND(I140*H140,2)</f>
        <v>0</v>
      </c>
      <c r="BL140" s="17" t="s">
        <v>176</v>
      </c>
      <c r="BM140" s="162" t="s">
        <v>299</v>
      </c>
    </row>
    <row r="141" spans="1:65" s="12" customFormat="1" ht="22.9" customHeight="1">
      <c r="B141" s="136"/>
      <c r="D141" s="137" t="s">
        <v>68</v>
      </c>
      <c r="E141" s="147" t="s">
        <v>177</v>
      </c>
      <c r="F141" s="147" t="s">
        <v>232</v>
      </c>
      <c r="I141" s="139"/>
      <c r="J141" s="148">
        <f>BK141</f>
        <v>0</v>
      </c>
      <c r="L141" s="136"/>
      <c r="M141" s="141"/>
      <c r="N141" s="142"/>
      <c r="O141" s="142"/>
      <c r="P141" s="143">
        <f>SUM(P142:P143)</f>
        <v>0</v>
      </c>
      <c r="Q141" s="142"/>
      <c r="R141" s="143">
        <f>SUM(R142:R143)</f>
        <v>0</v>
      </c>
      <c r="S141" s="142"/>
      <c r="T141" s="144">
        <f>SUM(T142:T143)</f>
        <v>0</v>
      </c>
      <c r="AR141" s="137" t="s">
        <v>77</v>
      </c>
      <c r="AT141" s="145" t="s">
        <v>68</v>
      </c>
      <c r="AU141" s="145" t="s">
        <v>77</v>
      </c>
      <c r="AY141" s="137" t="s">
        <v>164</v>
      </c>
      <c r="BK141" s="146">
        <f>SUM(BK142:BK143)</f>
        <v>0</v>
      </c>
    </row>
    <row r="142" spans="1:65" s="2" customFormat="1" ht="24.2" customHeight="1">
      <c r="A142" s="32"/>
      <c r="B142" s="149"/>
      <c r="C142" s="150" t="s">
        <v>251</v>
      </c>
      <c r="D142" s="150" t="s">
        <v>167</v>
      </c>
      <c r="E142" s="151" t="s">
        <v>1879</v>
      </c>
      <c r="F142" s="152" t="s">
        <v>1880</v>
      </c>
      <c r="G142" s="153" t="s">
        <v>205</v>
      </c>
      <c r="H142" s="154">
        <v>12.64</v>
      </c>
      <c r="I142" s="155"/>
      <c r="J142" s="156">
        <f>ROUND(I142*H142,2)</f>
        <v>0</v>
      </c>
      <c r="K142" s="157"/>
      <c r="L142" s="33"/>
      <c r="M142" s="158" t="s">
        <v>1</v>
      </c>
      <c r="N142" s="159" t="s">
        <v>35</v>
      </c>
      <c r="O142" s="58"/>
      <c r="P142" s="160">
        <f>O142*H142</f>
        <v>0</v>
      </c>
      <c r="Q142" s="160">
        <v>0</v>
      </c>
      <c r="R142" s="160">
        <f>Q142*H142</f>
        <v>0</v>
      </c>
      <c r="S142" s="160">
        <v>0</v>
      </c>
      <c r="T142" s="161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176</v>
      </c>
      <c r="AT142" s="162" t="s">
        <v>167</v>
      </c>
      <c r="AU142" s="162" t="s">
        <v>84</v>
      </c>
      <c r="AY142" s="17" t="s">
        <v>164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7" t="s">
        <v>84</v>
      </c>
      <c r="BK142" s="163">
        <f>ROUND(I142*H142,2)</f>
        <v>0</v>
      </c>
      <c r="BL142" s="17" t="s">
        <v>176</v>
      </c>
      <c r="BM142" s="162" t="s">
        <v>308</v>
      </c>
    </row>
    <row r="143" spans="1:65" s="2" customFormat="1" ht="24.2" customHeight="1">
      <c r="A143" s="32"/>
      <c r="B143" s="149"/>
      <c r="C143" s="150" t="s">
        <v>255</v>
      </c>
      <c r="D143" s="150" t="s">
        <v>167</v>
      </c>
      <c r="E143" s="151" t="s">
        <v>1104</v>
      </c>
      <c r="F143" s="152" t="s">
        <v>1105</v>
      </c>
      <c r="G143" s="153" t="s">
        <v>230</v>
      </c>
      <c r="H143" s="154">
        <v>0.379</v>
      </c>
      <c r="I143" s="155"/>
      <c r="J143" s="156">
        <f>ROUND(I143*H143,2)</f>
        <v>0</v>
      </c>
      <c r="K143" s="157"/>
      <c r="L143" s="33"/>
      <c r="M143" s="158" t="s">
        <v>1</v>
      </c>
      <c r="N143" s="159" t="s">
        <v>35</v>
      </c>
      <c r="O143" s="58"/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176</v>
      </c>
      <c r="AT143" s="162" t="s">
        <v>167</v>
      </c>
      <c r="AU143" s="162" t="s">
        <v>84</v>
      </c>
      <c r="AY143" s="17" t="s">
        <v>164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84</v>
      </c>
      <c r="BK143" s="163">
        <f>ROUND(I143*H143,2)</f>
        <v>0</v>
      </c>
      <c r="BL143" s="17" t="s">
        <v>176</v>
      </c>
      <c r="BM143" s="162" t="s">
        <v>316</v>
      </c>
    </row>
    <row r="144" spans="1:65" s="12" customFormat="1" ht="22.9" customHeight="1">
      <c r="B144" s="136"/>
      <c r="D144" s="137" t="s">
        <v>68</v>
      </c>
      <c r="E144" s="147" t="s">
        <v>181</v>
      </c>
      <c r="F144" s="147" t="s">
        <v>246</v>
      </c>
      <c r="I144" s="139"/>
      <c r="J144" s="148">
        <f>BK144</f>
        <v>0</v>
      </c>
      <c r="L144" s="136"/>
      <c r="M144" s="141"/>
      <c r="N144" s="142"/>
      <c r="O144" s="142"/>
      <c r="P144" s="143">
        <f>SUM(P145:P147)</f>
        <v>0</v>
      </c>
      <c r="Q144" s="142"/>
      <c r="R144" s="143">
        <f>SUM(R145:R147)</f>
        <v>0.34968729999999998</v>
      </c>
      <c r="S144" s="142"/>
      <c r="T144" s="144">
        <f>SUM(T145:T147)</f>
        <v>0</v>
      </c>
      <c r="AR144" s="137" t="s">
        <v>77</v>
      </c>
      <c r="AT144" s="145" t="s">
        <v>68</v>
      </c>
      <c r="AU144" s="145" t="s">
        <v>77</v>
      </c>
      <c r="AY144" s="137" t="s">
        <v>164</v>
      </c>
      <c r="BK144" s="146">
        <f>SUM(BK145:BK147)</f>
        <v>0</v>
      </c>
    </row>
    <row r="145" spans="1:65" s="2" customFormat="1" ht="14.45" customHeight="1">
      <c r="A145" s="32"/>
      <c r="B145" s="149"/>
      <c r="C145" s="150" t="s">
        <v>262</v>
      </c>
      <c r="D145" s="150" t="s">
        <v>167</v>
      </c>
      <c r="E145" s="151" t="s">
        <v>1881</v>
      </c>
      <c r="F145" s="152" t="s">
        <v>1882</v>
      </c>
      <c r="G145" s="153" t="s">
        <v>170</v>
      </c>
      <c r="H145" s="154">
        <v>65.236999999999995</v>
      </c>
      <c r="I145" s="155"/>
      <c r="J145" s="156">
        <f>ROUND(I145*H145,2)</f>
        <v>0</v>
      </c>
      <c r="K145" s="157"/>
      <c r="L145" s="33"/>
      <c r="M145" s="158" t="s">
        <v>1</v>
      </c>
      <c r="N145" s="159" t="s">
        <v>35</v>
      </c>
      <c r="O145" s="58"/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176</v>
      </c>
      <c r="AT145" s="162" t="s">
        <v>167</v>
      </c>
      <c r="AU145" s="162" t="s">
        <v>84</v>
      </c>
      <c r="AY145" s="17" t="s">
        <v>164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7" t="s">
        <v>84</v>
      </c>
      <c r="BK145" s="163">
        <f>ROUND(I145*H145,2)</f>
        <v>0</v>
      </c>
      <c r="BL145" s="17" t="s">
        <v>176</v>
      </c>
      <c r="BM145" s="162" t="s">
        <v>324</v>
      </c>
    </row>
    <row r="146" spans="1:65" s="2" customFormat="1" ht="14.45" customHeight="1">
      <c r="A146" s="32"/>
      <c r="B146" s="149"/>
      <c r="C146" s="150" t="s">
        <v>171</v>
      </c>
      <c r="D146" s="150" t="s">
        <v>167</v>
      </c>
      <c r="E146" s="151" t="s">
        <v>263</v>
      </c>
      <c r="F146" s="152" t="s">
        <v>264</v>
      </c>
      <c r="G146" s="153" t="s">
        <v>170</v>
      </c>
      <c r="H146" s="154">
        <v>19.024999999999999</v>
      </c>
      <c r="I146" s="155"/>
      <c r="J146" s="156">
        <f>ROUND(I146*H146,2)</f>
        <v>0</v>
      </c>
      <c r="K146" s="157"/>
      <c r="L146" s="33"/>
      <c r="M146" s="158" t="s">
        <v>1</v>
      </c>
      <c r="N146" s="159" t="s">
        <v>35</v>
      </c>
      <c r="O146" s="58"/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176</v>
      </c>
      <c r="AT146" s="162" t="s">
        <v>167</v>
      </c>
      <c r="AU146" s="162" t="s">
        <v>84</v>
      </c>
      <c r="AY146" s="17" t="s">
        <v>164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7" t="s">
        <v>84</v>
      </c>
      <c r="BK146" s="163">
        <f>ROUND(I146*H146,2)</f>
        <v>0</v>
      </c>
      <c r="BL146" s="17" t="s">
        <v>176</v>
      </c>
      <c r="BM146" s="162" t="s">
        <v>175</v>
      </c>
    </row>
    <row r="147" spans="1:65" s="2" customFormat="1" ht="24.2" customHeight="1">
      <c r="A147" s="32"/>
      <c r="B147" s="149"/>
      <c r="C147" s="150" t="s">
        <v>269</v>
      </c>
      <c r="D147" s="150" t="s">
        <v>167</v>
      </c>
      <c r="E147" s="151" t="s">
        <v>1137</v>
      </c>
      <c r="F147" s="152" t="s">
        <v>1138</v>
      </c>
      <c r="G147" s="153" t="s">
        <v>170</v>
      </c>
      <c r="H147" s="154">
        <v>84.262</v>
      </c>
      <c r="I147" s="155"/>
      <c r="J147" s="156">
        <f>ROUND(I147*H147,2)</f>
        <v>0</v>
      </c>
      <c r="K147" s="157"/>
      <c r="L147" s="33"/>
      <c r="M147" s="158" t="s">
        <v>1</v>
      </c>
      <c r="N147" s="159" t="s">
        <v>35</v>
      </c>
      <c r="O147" s="58"/>
      <c r="P147" s="160">
        <f>O147*H147</f>
        <v>0</v>
      </c>
      <c r="Q147" s="160">
        <v>4.15E-3</v>
      </c>
      <c r="R147" s="160">
        <f>Q147*H147</f>
        <v>0.34968729999999998</v>
      </c>
      <c r="S147" s="160">
        <v>0</v>
      </c>
      <c r="T147" s="161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176</v>
      </c>
      <c r="AT147" s="162" t="s">
        <v>167</v>
      </c>
      <c r="AU147" s="162" t="s">
        <v>84</v>
      </c>
      <c r="AY147" s="17" t="s">
        <v>164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7" t="s">
        <v>84</v>
      </c>
      <c r="BK147" s="163">
        <f>ROUND(I147*H147,2)</f>
        <v>0</v>
      </c>
      <c r="BL147" s="17" t="s">
        <v>176</v>
      </c>
      <c r="BM147" s="162" t="s">
        <v>343</v>
      </c>
    </row>
    <row r="148" spans="1:65" s="12" customFormat="1" ht="22.9" customHeight="1">
      <c r="B148" s="136"/>
      <c r="D148" s="137" t="s">
        <v>68</v>
      </c>
      <c r="E148" s="147" t="s">
        <v>335</v>
      </c>
      <c r="F148" s="147" t="s">
        <v>336</v>
      </c>
      <c r="I148" s="139"/>
      <c r="J148" s="148">
        <f>BK148</f>
        <v>0</v>
      </c>
      <c r="L148" s="136"/>
      <c r="M148" s="141"/>
      <c r="N148" s="142"/>
      <c r="O148" s="142"/>
      <c r="P148" s="143">
        <f>P149</f>
        <v>0</v>
      </c>
      <c r="Q148" s="142"/>
      <c r="R148" s="143">
        <f>R149</f>
        <v>0</v>
      </c>
      <c r="S148" s="142"/>
      <c r="T148" s="144">
        <f>T149</f>
        <v>0</v>
      </c>
      <c r="AR148" s="137" t="s">
        <v>77</v>
      </c>
      <c r="AT148" s="145" t="s">
        <v>68</v>
      </c>
      <c r="AU148" s="145" t="s">
        <v>77</v>
      </c>
      <c r="AY148" s="137" t="s">
        <v>164</v>
      </c>
      <c r="BK148" s="146">
        <f>BK149</f>
        <v>0</v>
      </c>
    </row>
    <row r="149" spans="1:65" s="2" customFormat="1" ht="24.2" customHeight="1">
      <c r="A149" s="32"/>
      <c r="B149" s="149"/>
      <c r="C149" s="150" t="s">
        <v>273</v>
      </c>
      <c r="D149" s="150" t="s">
        <v>167</v>
      </c>
      <c r="E149" s="151" t="s">
        <v>536</v>
      </c>
      <c r="F149" s="152" t="s">
        <v>537</v>
      </c>
      <c r="G149" s="153" t="s">
        <v>230</v>
      </c>
      <c r="H149" s="154">
        <v>58.731000000000002</v>
      </c>
      <c r="I149" s="155"/>
      <c r="J149" s="156">
        <f>ROUND(I149*H149,2)</f>
        <v>0</v>
      </c>
      <c r="K149" s="157"/>
      <c r="L149" s="33"/>
      <c r="M149" s="158" t="s">
        <v>1</v>
      </c>
      <c r="N149" s="159" t="s">
        <v>35</v>
      </c>
      <c r="O149" s="58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176</v>
      </c>
      <c r="AT149" s="162" t="s">
        <v>167</v>
      </c>
      <c r="AU149" s="162" t="s">
        <v>84</v>
      </c>
      <c r="AY149" s="17" t="s">
        <v>164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7" t="s">
        <v>84</v>
      </c>
      <c r="BK149" s="163">
        <f>ROUND(I149*H149,2)</f>
        <v>0</v>
      </c>
      <c r="BL149" s="17" t="s">
        <v>176</v>
      </c>
      <c r="BM149" s="162" t="s">
        <v>351</v>
      </c>
    </row>
    <row r="150" spans="1:65" s="12" customFormat="1" ht="25.9" customHeight="1">
      <c r="B150" s="136"/>
      <c r="D150" s="137" t="s">
        <v>68</v>
      </c>
      <c r="E150" s="138" t="s">
        <v>162</v>
      </c>
      <c r="F150" s="138" t="s">
        <v>163</v>
      </c>
      <c r="I150" s="139"/>
      <c r="J150" s="140">
        <f>BK150</f>
        <v>0</v>
      </c>
      <c r="L150" s="136"/>
      <c r="M150" s="141"/>
      <c r="N150" s="142"/>
      <c r="O150" s="142"/>
      <c r="P150" s="143">
        <f>P151+P154</f>
        <v>0</v>
      </c>
      <c r="Q150" s="142"/>
      <c r="R150" s="143">
        <f>R151+R154</f>
        <v>0</v>
      </c>
      <c r="S150" s="142"/>
      <c r="T150" s="144">
        <f>T151+T154</f>
        <v>0</v>
      </c>
      <c r="AR150" s="137" t="s">
        <v>84</v>
      </c>
      <c r="AT150" s="145" t="s">
        <v>68</v>
      </c>
      <c r="AU150" s="145" t="s">
        <v>69</v>
      </c>
      <c r="AY150" s="137" t="s">
        <v>164</v>
      </c>
      <c r="BK150" s="146">
        <f>BK151+BK154</f>
        <v>0</v>
      </c>
    </row>
    <row r="151" spans="1:65" s="12" customFormat="1" ht="22.9" customHeight="1">
      <c r="B151" s="136"/>
      <c r="D151" s="137" t="s">
        <v>68</v>
      </c>
      <c r="E151" s="147" t="s">
        <v>1883</v>
      </c>
      <c r="F151" s="147" t="s">
        <v>1884</v>
      </c>
      <c r="I151" s="139"/>
      <c r="J151" s="148">
        <f>BK151</f>
        <v>0</v>
      </c>
      <c r="L151" s="136"/>
      <c r="M151" s="141"/>
      <c r="N151" s="142"/>
      <c r="O151" s="142"/>
      <c r="P151" s="143">
        <f>SUM(P152:P153)</f>
        <v>0</v>
      </c>
      <c r="Q151" s="142"/>
      <c r="R151" s="143">
        <f>SUM(R152:R153)</f>
        <v>0</v>
      </c>
      <c r="S151" s="142"/>
      <c r="T151" s="144">
        <f>SUM(T152:T153)</f>
        <v>0</v>
      </c>
      <c r="AR151" s="137" t="s">
        <v>84</v>
      </c>
      <c r="AT151" s="145" t="s">
        <v>68</v>
      </c>
      <c r="AU151" s="145" t="s">
        <v>77</v>
      </c>
      <c r="AY151" s="137" t="s">
        <v>164</v>
      </c>
      <c r="BK151" s="146">
        <f>SUM(BK152:BK153)</f>
        <v>0</v>
      </c>
    </row>
    <row r="152" spans="1:65" s="2" customFormat="1" ht="14.45" customHeight="1">
      <c r="A152" s="32"/>
      <c r="B152" s="149"/>
      <c r="C152" s="150" t="s">
        <v>277</v>
      </c>
      <c r="D152" s="150" t="s">
        <v>167</v>
      </c>
      <c r="E152" s="151" t="s">
        <v>1885</v>
      </c>
      <c r="F152" s="152" t="s">
        <v>1886</v>
      </c>
      <c r="G152" s="153" t="s">
        <v>280</v>
      </c>
      <c r="H152" s="154">
        <v>18.818999999999999</v>
      </c>
      <c r="I152" s="155"/>
      <c r="J152" s="156">
        <f>ROUND(I152*H152,2)</f>
        <v>0</v>
      </c>
      <c r="K152" s="157"/>
      <c r="L152" s="33"/>
      <c r="M152" s="158" t="s">
        <v>1</v>
      </c>
      <c r="N152" s="159" t="s">
        <v>35</v>
      </c>
      <c r="O152" s="58"/>
      <c r="P152" s="160">
        <f>O152*H152</f>
        <v>0</v>
      </c>
      <c r="Q152" s="160">
        <v>0</v>
      </c>
      <c r="R152" s="160">
        <f>Q152*H152</f>
        <v>0</v>
      </c>
      <c r="S152" s="160">
        <v>0</v>
      </c>
      <c r="T152" s="16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171</v>
      </c>
      <c r="AT152" s="162" t="s">
        <v>167</v>
      </c>
      <c r="AU152" s="162" t="s">
        <v>84</v>
      </c>
      <c r="AY152" s="17" t="s">
        <v>164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7" t="s">
        <v>84</v>
      </c>
      <c r="BK152" s="163">
        <f>ROUND(I152*H152,2)</f>
        <v>0</v>
      </c>
      <c r="BL152" s="17" t="s">
        <v>171</v>
      </c>
      <c r="BM152" s="162" t="s">
        <v>359</v>
      </c>
    </row>
    <row r="153" spans="1:65" s="2" customFormat="1" ht="14.45" customHeight="1">
      <c r="A153" s="32"/>
      <c r="B153" s="149"/>
      <c r="C153" s="164" t="s">
        <v>7</v>
      </c>
      <c r="D153" s="164" t="s">
        <v>172</v>
      </c>
      <c r="E153" s="165" t="s">
        <v>1887</v>
      </c>
      <c r="F153" s="166" t="s">
        <v>1888</v>
      </c>
      <c r="G153" s="167" t="s">
        <v>280</v>
      </c>
      <c r="H153" s="168">
        <v>18.818999999999999</v>
      </c>
      <c r="I153" s="169"/>
      <c r="J153" s="170">
        <f>ROUND(I153*H153,2)</f>
        <v>0</v>
      </c>
      <c r="K153" s="171"/>
      <c r="L153" s="172"/>
      <c r="M153" s="173" t="s">
        <v>1</v>
      </c>
      <c r="N153" s="174" t="s">
        <v>35</v>
      </c>
      <c r="O153" s="58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175</v>
      </c>
      <c r="AT153" s="162" t="s">
        <v>172</v>
      </c>
      <c r="AU153" s="162" t="s">
        <v>84</v>
      </c>
      <c r="AY153" s="17" t="s">
        <v>164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7" t="s">
        <v>84</v>
      </c>
      <c r="BK153" s="163">
        <f>ROUND(I153*H153,2)</f>
        <v>0</v>
      </c>
      <c r="BL153" s="17" t="s">
        <v>171</v>
      </c>
      <c r="BM153" s="162" t="s">
        <v>367</v>
      </c>
    </row>
    <row r="154" spans="1:65" s="12" customFormat="1" ht="22.9" customHeight="1">
      <c r="B154" s="136"/>
      <c r="D154" s="137" t="s">
        <v>68</v>
      </c>
      <c r="E154" s="147" t="s">
        <v>454</v>
      </c>
      <c r="F154" s="147" t="s">
        <v>455</v>
      </c>
      <c r="I154" s="139"/>
      <c r="J154" s="148">
        <f>BK154</f>
        <v>0</v>
      </c>
      <c r="L154" s="136"/>
      <c r="M154" s="141"/>
      <c r="N154" s="142"/>
      <c r="O154" s="142"/>
      <c r="P154" s="143">
        <f>SUM(P155:P159)</f>
        <v>0</v>
      </c>
      <c r="Q154" s="142"/>
      <c r="R154" s="143">
        <f>SUM(R155:R159)</f>
        <v>0</v>
      </c>
      <c r="S154" s="142"/>
      <c r="T154" s="144">
        <f>SUM(T155:T159)</f>
        <v>0</v>
      </c>
      <c r="AR154" s="137" t="s">
        <v>84</v>
      </c>
      <c r="AT154" s="145" t="s">
        <v>68</v>
      </c>
      <c r="AU154" s="145" t="s">
        <v>77</v>
      </c>
      <c r="AY154" s="137" t="s">
        <v>164</v>
      </c>
      <c r="BK154" s="146">
        <f>SUM(BK155:BK159)</f>
        <v>0</v>
      </c>
    </row>
    <row r="155" spans="1:65" s="2" customFormat="1" ht="24.2" customHeight="1">
      <c r="A155" s="32"/>
      <c r="B155" s="149"/>
      <c r="C155" s="150" t="s">
        <v>286</v>
      </c>
      <c r="D155" s="150" t="s">
        <v>167</v>
      </c>
      <c r="E155" s="151" t="s">
        <v>1889</v>
      </c>
      <c r="F155" s="152" t="s">
        <v>1890</v>
      </c>
      <c r="G155" s="153" t="s">
        <v>293</v>
      </c>
      <c r="H155" s="154">
        <v>2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35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171</v>
      </c>
      <c r="AT155" s="162" t="s">
        <v>167</v>
      </c>
      <c r="AU155" s="162" t="s">
        <v>84</v>
      </c>
      <c r="AY155" s="17" t="s">
        <v>164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84</v>
      </c>
      <c r="BK155" s="163">
        <f>ROUND(I155*H155,2)</f>
        <v>0</v>
      </c>
      <c r="BL155" s="17" t="s">
        <v>171</v>
      </c>
      <c r="BM155" s="162" t="s">
        <v>375</v>
      </c>
    </row>
    <row r="156" spans="1:65" s="2" customFormat="1" ht="14.45" customHeight="1">
      <c r="A156" s="32"/>
      <c r="B156" s="149"/>
      <c r="C156" s="164" t="s">
        <v>290</v>
      </c>
      <c r="D156" s="164" t="s">
        <v>172</v>
      </c>
      <c r="E156" s="165" t="s">
        <v>1891</v>
      </c>
      <c r="F156" s="166" t="s">
        <v>1892</v>
      </c>
      <c r="G156" s="167" t="s">
        <v>293</v>
      </c>
      <c r="H156" s="168">
        <v>2</v>
      </c>
      <c r="I156" s="169"/>
      <c r="J156" s="170">
        <f>ROUND(I156*H156,2)</f>
        <v>0</v>
      </c>
      <c r="K156" s="171"/>
      <c r="L156" s="172"/>
      <c r="M156" s="173" t="s">
        <v>1</v>
      </c>
      <c r="N156" s="174" t="s">
        <v>35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175</v>
      </c>
      <c r="AT156" s="162" t="s">
        <v>172</v>
      </c>
      <c r="AU156" s="162" t="s">
        <v>84</v>
      </c>
      <c r="AY156" s="17" t="s">
        <v>164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84</v>
      </c>
      <c r="BK156" s="163">
        <f>ROUND(I156*H156,2)</f>
        <v>0</v>
      </c>
      <c r="BL156" s="17" t="s">
        <v>171</v>
      </c>
      <c r="BM156" s="162" t="s">
        <v>383</v>
      </c>
    </row>
    <row r="157" spans="1:65" s="2" customFormat="1" ht="14.45" customHeight="1">
      <c r="A157" s="32"/>
      <c r="B157" s="149"/>
      <c r="C157" s="150" t="s">
        <v>295</v>
      </c>
      <c r="D157" s="150" t="s">
        <v>167</v>
      </c>
      <c r="E157" s="151" t="s">
        <v>1893</v>
      </c>
      <c r="F157" s="152" t="s">
        <v>1894</v>
      </c>
      <c r="G157" s="153" t="s">
        <v>280</v>
      </c>
      <c r="H157" s="154">
        <v>8.125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35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171</v>
      </c>
      <c r="AT157" s="162" t="s">
        <v>167</v>
      </c>
      <c r="AU157" s="162" t="s">
        <v>84</v>
      </c>
      <c r="AY157" s="17" t="s">
        <v>164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84</v>
      </c>
      <c r="BK157" s="163">
        <f>ROUND(I157*H157,2)</f>
        <v>0</v>
      </c>
      <c r="BL157" s="17" t="s">
        <v>171</v>
      </c>
      <c r="BM157" s="162" t="s">
        <v>391</v>
      </c>
    </row>
    <row r="158" spans="1:65" s="2" customFormat="1" ht="24.2" customHeight="1">
      <c r="A158" s="32"/>
      <c r="B158" s="149"/>
      <c r="C158" s="164" t="s">
        <v>299</v>
      </c>
      <c r="D158" s="164" t="s">
        <v>172</v>
      </c>
      <c r="E158" s="165" t="s">
        <v>1895</v>
      </c>
      <c r="F158" s="166" t="s">
        <v>1896</v>
      </c>
      <c r="G158" s="167" t="s">
        <v>170</v>
      </c>
      <c r="H158" s="168">
        <v>20.312999999999999</v>
      </c>
      <c r="I158" s="169"/>
      <c r="J158" s="170">
        <f>ROUND(I158*H158,2)</f>
        <v>0</v>
      </c>
      <c r="K158" s="171"/>
      <c r="L158" s="172"/>
      <c r="M158" s="173" t="s">
        <v>1</v>
      </c>
      <c r="N158" s="174" t="s">
        <v>35</v>
      </c>
      <c r="O158" s="58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175</v>
      </c>
      <c r="AT158" s="162" t="s">
        <v>172</v>
      </c>
      <c r="AU158" s="162" t="s">
        <v>84</v>
      </c>
      <c r="AY158" s="17" t="s">
        <v>164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84</v>
      </c>
      <c r="BK158" s="163">
        <f>ROUND(I158*H158,2)</f>
        <v>0</v>
      </c>
      <c r="BL158" s="17" t="s">
        <v>171</v>
      </c>
      <c r="BM158" s="162" t="s">
        <v>401</v>
      </c>
    </row>
    <row r="159" spans="1:65" s="2" customFormat="1" ht="24.2" customHeight="1">
      <c r="A159" s="32"/>
      <c r="B159" s="149"/>
      <c r="C159" s="150" t="s">
        <v>303</v>
      </c>
      <c r="D159" s="150" t="s">
        <v>167</v>
      </c>
      <c r="E159" s="151" t="s">
        <v>1897</v>
      </c>
      <c r="F159" s="152" t="s">
        <v>1898</v>
      </c>
      <c r="G159" s="153" t="s">
        <v>180</v>
      </c>
      <c r="H159" s="175"/>
      <c r="I159" s="155"/>
      <c r="J159" s="156">
        <f>ROUND(I159*H159,2)</f>
        <v>0</v>
      </c>
      <c r="K159" s="157"/>
      <c r="L159" s="33"/>
      <c r="M159" s="176" t="s">
        <v>1</v>
      </c>
      <c r="N159" s="177" t="s">
        <v>35</v>
      </c>
      <c r="O159" s="178"/>
      <c r="P159" s="179">
        <f>O159*H159</f>
        <v>0</v>
      </c>
      <c r="Q159" s="179">
        <v>0</v>
      </c>
      <c r="R159" s="179">
        <f>Q159*H159</f>
        <v>0</v>
      </c>
      <c r="S159" s="179">
        <v>0</v>
      </c>
      <c r="T159" s="180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171</v>
      </c>
      <c r="AT159" s="162" t="s">
        <v>167</v>
      </c>
      <c r="AU159" s="162" t="s">
        <v>84</v>
      </c>
      <c r="AY159" s="17" t="s">
        <v>164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84</v>
      </c>
      <c r="BK159" s="163">
        <f>ROUND(I159*H159,2)</f>
        <v>0</v>
      </c>
      <c r="BL159" s="17" t="s">
        <v>171</v>
      </c>
      <c r="BM159" s="162" t="s">
        <v>412</v>
      </c>
    </row>
    <row r="160" spans="1:65" s="2" customFormat="1" ht="6.95" customHeight="1">
      <c r="A160" s="32"/>
      <c r="B160" s="47"/>
      <c r="C160" s="48"/>
      <c r="D160" s="48"/>
      <c r="E160" s="48"/>
      <c r="F160" s="48"/>
      <c r="G160" s="48"/>
      <c r="H160" s="48"/>
      <c r="I160" s="48"/>
      <c r="J160" s="48"/>
      <c r="K160" s="48"/>
      <c r="L160" s="33"/>
      <c r="M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</row>
  </sheetData>
  <autoFilter ref="C124:K159" xr:uid="{00000000-0009-0000-0000-000010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BM154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127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352" t="s">
        <v>1899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27" t="s">
        <v>23</v>
      </c>
      <c r="J15" s="25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22</v>
      </c>
      <c r="J17" s="28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358"/>
      <c r="F18" s="328"/>
      <c r="G18" s="328"/>
      <c r="H18" s="328"/>
      <c r="I18" s="27" t="s">
        <v>23</v>
      </c>
      <c r="J18" s="28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25</v>
      </c>
      <c r="E20" s="32"/>
      <c r="F20" s="32"/>
      <c r="G20" s="32"/>
      <c r="H20" s="32"/>
      <c r="I20" s="27" t="s">
        <v>22</v>
      </c>
      <c r="J20" s="25" t="str">
        <f>IF('Rekapitulácia stavby'!AN16="","",'Rekapitulácia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23</v>
      </c>
      <c r="J21" s="25" t="str">
        <f>IF('Rekapitulácia stavby'!AN17="","",'Rekapitulácia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27</v>
      </c>
      <c r="E23" s="32"/>
      <c r="F23" s="32"/>
      <c r="G23" s="32"/>
      <c r="H23" s="32"/>
      <c r="I23" s="27" t="s">
        <v>22</v>
      </c>
      <c r="J23" s="25" t="str">
        <f>IF('Rekapitulácia stavby'!AN19="","",'Rekapitulácia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23</v>
      </c>
      <c r="J24" s="25" t="str">
        <f>IF('Rekapitulácia stavby'!AN20="","",'Rekapitulácia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28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332" t="s">
        <v>1</v>
      </c>
      <c r="F27" s="332"/>
      <c r="G27" s="332"/>
      <c r="H27" s="332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29</v>
      </c>
      <c r="E30" s="32"/>
      <c r="F30" s="32"/>
      <c r="G30" s="32"/>
      <c r="H30" s="32"/>
      <c r="I30" s="32"/>
      <c r="J30" s="71">
        <f>ROUND(J125,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31</v>
      </c>
      <c r="G32" s="32"/>
      <c r="H32" s="32"/>
      <c r="I32" s="36" t="s">
        <v>30</v>
      </c>
      <c r="J32" s="36" t="s">
        <v>32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33</v>
      </c>
      <c r="E33" s="27" t="s">
        <v>34</v>
      </c>
      <c r="F33" s="104">
        <f>ROUND((SUM(BE125:BE153)),  2)</f>
        <v>0</v>
      </c>
      <c r="G33" s="32"/>
      <c r="H33" s="32"/>
      <c r="I33" s="105">
        <v>0.2</v>
      </c>
      <c r="J33" s="104">
        <f>ROUND(((SUM(BE125:BE153))*I33),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35</v>
      </c>
      <c r="F34" s="104">
        <f>ROUND((SUM(BF125:BF153)),  2)</f>
        <v>0</v>
      </c>
      <c r="G34" s="32"/>
      <c r="H34" s="32"/>
      <c r="I34" s="105">
        <v>0.2</v>
      </c>
      <c r="J34" s="104">
        <f>ROUND(((SUM(BF125:BF153))*I34),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36</v>
      </c>
      <c r="F35" s="104">
        <f>ROUND((SUM(BG125:BG153)),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37</v>
      </c>
      <c r="F36" s="104">
        <f>ROUND((SUM(BH125:BH153)),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38</v>
      </c>
      <c r="F37" s="104">
        <f>ROUND((SUM(BI125:BI153)),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39</v>
      </c>
      <c r="E39" s="60"/>
      <c r="F39" s="60"/>
      <c r="G39" s="108" t="s">
        <v>40</v>
      </c>
      <c r="H39" s="109" t="s">
        <v>41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352" t="str">
        <f>E9</f>
        <v>SO 08 - Kanalizačná prípojka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 xml:space="preserve"> </v>
      </c>
      <c r="G89" s="32"/>
      <c r="H89" s="32"/>
      <c r="I89" s="27" t="s">
        <v>20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21</v>
      </c>
      <c r="D91" s="32"/>
      <c r="E91" s="32"/>
      <c r="F91" s="25" t="str">
        <f>E15</f>
        <v xml:space="preserve"> </v>
      </c>
      <c r="G91" s="32"/>
      <c r="H91" s="32"/>
      <c r="I91" s="27" t="s">
        <v>25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24</v>
      </c>
      <c r="D92" s="32"/>
      <c r="E92" s="32"/>
      <c r="F92" s="25" t="str">
        <f>IF(E18="","",E18)</f>
        <v/>
      </c>
      <c r="G92" s="32"/>
      <c r="H92" s="32"/>
      <c r="I92" s="27" t="s">
        <v>27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J125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185</v>
      </c>
      <c r="E97" s="119"/>
      <c r="F97" s="119"/>
      <c r="G97" s="119"/>
      <c r="H97" s="119"/>
      <c r="I97" s="119"/>
      <c r="J97" s="120">
        <f>J126</f>
        <v>0</v>
      </c>
      <c r="L97" s="117"/>
    </row>
    <row r="98" spans="1:31" s="10" customFormat="1" ht="19.899999999999999" customHeight="1">
      <c r="B98" s="121"/>
      <c r="D98" s="122" t="s">
        <v>186</v>
      </c>
      <c r="E98" s="123"/>
      <c r="F98" s="123"/>
      <c r="G98" s="123"/>
      <c r="H98" s="123"/>
      <c r="I98" s="123"/>
      <c r="J98" s="124">
        <f>J127</f>
        <v>0</v>
      </c>
      <c r="L98" s="121"/>
    </row>
    <row r="99" spans="1:31" s="10" customFormat="1" ht="19.899999999999999" customHeight="1">
      <c r="B99" s="121"/>
      <c r="D99" s="122" t="s">
        <v>1060</v>
      </c>
      <c r="E99" s="123"/>
      <c r="F99" s="123"/>
      <c r="G99" s="123"/>
      <c r="H99" s="123"/>
      <c r="I99" s="123"/>
      <c r="J99" s="124">
        <f>J136</f>
        <v>0</v>
      </c>
      <c r="L99" s="121"/>
    </row>
    <row r="100" spans="1:31" s="10" customFormat="1" ht="19.899999999999999" customHeight="1">
      <c r="B100" s="121"/>
      <c r="D100" s="122" t="s">
        <v>1900</v>
      </c>
      <c r="E100" s="123"/>
      <c r="F100" s="123"/>
      <c r="G100" s="123"/>
      <c r="H100" s="123"/>
      <c r="I100" s="123"/>
      <c r="J100" s="124">
        <f>J138</f>
        <v>0</v>
      </c>
      <c r="L100" s="121"/>
    </row>
    <row r="101" spans="1:31" s="10" customFormat="1" ht="19.899999999999999" customHeight="1">
      <c r="B101" s="121"/>
      <c r="D101" s="122" t="s">
        <v>191</v>
      </c>
      <c r="E101" s="123"/>
      <c r="F101" s="123"/>
      <c r="G101" s="123"/>
      <c r="H101" s="123"/>
      <c r="I101" s="123"/>
      <c r="J101" s="124">
        <f>J145</f>
        <v>0</v>
      </c>
      <c r="L101" s="121"/>
    </row>
    <row r="102" spans="1:31" s="9" customFormat="1" ht="24.95" customHeight="1">
      <c r="B102" s="117"/>
      <c r="D102" s="118" t="s">
        <v>148</v>
      </c>
      <c r="E102" s="119"/>
      <c r="F102" s="119"/>
      <c r="G102" s="119"/>
      <c r="H102" s="119"/>
      <c r="I102" s="119"/>
      <c r="J102" s="120">
        <f>J147</f>
        <v>0</v>
      </c>
      <c r="L102" s="117"/>
    </row>
    <row r="103" spans="1:31" s="10" customFormat="1" ht="19.899999999999999" customHeight="1">
      <c r="B103" s="121"/>
      <c r="D103" s="122" t="s">
        <v>1443</v>
      </c>
      <c r="E103" s="123"/>
      <c r="F103" s="123"/>
      <c r="G103" s="123"/>
      <c r="H103" s="123"/>
      <c r="I103" s="123"/>
      <c r="J103" s="124">
        <f>J148</f>
        <v>0</v>
      </c>
      <c r="L103" s="121"/>
    </row>
    <row r="104" spans="1:31" s="9" customFormat="1" ht="24.95" customHeight="1">
      <c r="B104" s="117"/>
      <c r="D104" s="118" t="s">
        <v>858</v>
      </c>
      <c r="E104" s="119"/>
      <c r="F104" s="119"/>
      <c r="G104" s="119"/>
      <c r="H104" s="119"/>
      <c r="I104" s="119"/>
      <c r="J104" s="120">
        <f>J151</f>
        <v>0</v>
      </c>
      <c r="L104" s="117"/>
    </row>
    <row r="105" spans="1:31" s="10" customFormat="1" ht="19.899999999999999" customHeight="1">
      <c r="B105" s="121"/>
      <c r="D105" s="122" t="s">
        <v>1446</v>
      </c>
      <c r="E105" s="123"/>
      <c r="F105" s="123"/>
      <c r="G105" s="123"/>
      <c r="H105" s="123"/>
      <c r="I105" s="123"/>
      <c r="J105" s="124">
        <f>J152</f>
        <v>0</v>
      </c>
      <c r="L105" s="121"/>
    </row>
    <row r="106" spans="1:31" s="2" customFormat="1" ht="21.7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11" spans="1:31" s="2" customFormat="1" ht="6.95" customHeight="1">
      <c r="A111" s="32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4.95" customHeight="1">
      <c r="A112" s="32"/>
      <c r="B112" s="33"/>
      <c r="C112" s="21" t="s">
        <v>150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14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356" t="str">
        <f>E7</f>
        <v>Rekonštrukcia predškolského zariadenia MŠ Hrebendova,Lunik IX Košice</v>
      </c>
      <c r="F115" s="357"/>
      <c r="G115" s="357"/>
      <c r="H115" s="357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141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352" t="str">
        <f>E9</f>
        <v>SO 08 - Kanalizačná prípojka</v>
      </c>
      <c r="F117" s="355"/>
      <c r="G117" s="355"/>
      <c r="H117" s="355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18</v>
      </c>
      <c r="D119" s="32"/>
      <c r="E119" s="32"/>
      <c r="F119" s="25" t="str">
        <f>F12</f>
        <v xml:space="preserve"> </v>
      </c>
      <c r="G119" s="32"/>
      <c r="H119" s="32"/>
      <c r="I119" s="27" t="s">
        <v>20</v>
      </c>
      <c r="J119" s="55" t="str">
        <f>IF(J12="","",J12)</f>
        <v/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21</v>
      </c>
      <c r="D121" s="32"/>
      <c r="E121" s="32"/>
      <c r="F121" s="25" t="str">
        <f>E15</f>
        <v xml:space="preserve"> </v>
      </c>
      <c r="G121" s="32"/>
      <c r="H121" s="32"/>
      <c r="I121" s="27" t="s">
        <v>25</v>
      </c>
      <c r="J121" s="30" t="str">
        <f>E21</f>
        <v xml:space="preserve"> 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2" customHeight="1">
      <c r="A122" s="32"/>
      <c r="B122" s="33"/>
      <c r="C122" s="27" t="s">
        <v>24</v>
      </c>
      <c r="D122" s="32"/>
      <c r="E122" s="32"/>
      <c r="F122" s="25" t="str">
        <f>IF(E18="","",E18)</f>
        <v/>
      </c>
      <c r="G122" s="32"/>
      <c r="H122" s="32"/>
      <c r="I122" s="27" t="s">
        <v>27</v>
      </c>
      <c r="J122" s="30" t="str">
        <f>E24</f>
        <v xml:space="preserve"> 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5"/>
      <c r="B124" s="126"/>
      <c r="C124" s="127" t="s">
        <v>151</v>
      </c>
      <c r="D124" s="128" t="s">
        <v>54</v>
      </c>
      <c r="E124" s="128" t="s">
        <v>50</v>
      </c>
      <c r="F124" s="128" t="s">
        <v>51</v>
      </c>
      <c r="G124" s="128" t="s">
        <v>152</v>
      </c>
      <c r="H124" s="128" t="s">
        <v>153</v>
      </c>
      <c r="I124" s="128" t="s">
        <v>154</v>
      </c>
      <c r="J124" s="129" t="s">
        <v>145</v>
      </c>
      <c r="K124" s="130" t="s">
        <v>155</v>
      </c>
      <c r="L124" s="131"/>
      <c r="M124" s="62" t="s">
        <v>1</v>
      </c>
      <c r="N124" s="63" t="s">
        <v>33</v>
      </c>
      <c r="O124" s="63" t="s">
        <v>156</v>
      </c>
      <c r="P124" s="63" t="s">
        <v>157</v>
      </c>
      <c r="Q124" s="63" t="s">
        <v>158</v>
      </c>
      <c r="R124" s="63" t="s">
        <v>159</v>
      </c>
      <c r="S124" s="63" t="s">
        <v>160</v>
      </c>
      <c r="T124" s="64" t="s">
        <v>161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9" customHeight="1">
      <c r="A125" s="32"/>
      <c r="B125" s="33"/>
      <c r="C125" s="69" t="s">
        <v>146</v>
      </c>
      <c r="D125" s="32"/>
      <c r="E125" s="32"/>
      <c r="F125" s="32"/>
      <c r="G125" s="32"/>
      <c r="H125" s="32"/>
      <c r="I125" s="32"/>
      <c r="J125" s="132">
        <f>BK125</f>
        <v>0</v>
      </c>
      <c r="K125" s="32"/>
      <c r="L125" s="33"/>
      <c r="M125" s="65"/>
      <c r="N125" s="56"/>
      <c r="O125" s="66"/>
      <c r="P125" s="133">
        <f>P126+P147+P151</f>
        <v>0</v>
      </c>
      <c r="Q125" s="66"/>
      <c r="R125" s="133">
        <f>R126+R147+R151</f>
        <v>0</v>
      </c>
      <c r="S125" s="66"/>
      <c r="T125" s="134">
        <f>T126+T147+T151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68</v>
      </c>
      <c r="AU125" s="17" t="s">
        <v>147</v>
      </c>
      <c r="BK125" s="135">
        <f>BK126+BK147+BK151</f>
        <v>0</v>
      </c>
    </row>
    <row r="126" spans="1:65" s="12" customFormat="1" ht="25.9" customHeight="1">
      <c r="B126" s="136"/>
      <c r="D126" s="137" t="s">
        <v>68</v>
      </c>
      <c r="E126" s="138" t="s">
        <v>200</v>
      </c>
      <c r="F126" s="138" t="s">
        <v>201</v>
      </c>
      <c r="I126" s="139"/>
      <c r="J126" s="140">
        <f>BK126</f>
        <v>0</v>
      </c>
      <c r="L126" s="136"/>
      <c r="M126" s="141"/>
      <c r="N126" s="142"/>
      <c r="O126" s="142"/>
      <c r="P126" s="143">
        <f>P127+P136+P138+P145</f>
        <v>0</v>
      </c>
      <c r="Q126" s="142"/>
      <c r="R126" s="143">
        <f>R127+R136+R138+R145</f>
        <v>0</v>
      </c>
      <c r="S126" s="142"/>
      <c r="T126" s="144">
        <f>T127+T136+T138+T145</f>
        <v>0</v>
      </c>
      <c r="AR126" s="137" t="s">
        <v>77</v>
      </c>
      <c r="AT126" s="145" t="s">
        <v>68</v>
      </c>
      <c r="AU126" s="145" t="s">
        <v>69</v>
      </c>
      <c r="AY126" s="137" t="s">
        <v>164</v>
      </c>
      <c r="BK126" s="146">
        <f>BK127+BK136+BK138+BK145</f>
        <v>0</v>
      </c>
    </row>
    <row r="127" spans="1:65" s="12" customFormat="1" ht="22.9" customHeight="1">
      <c r="B127" s="136"/>
      <c r="D127" s="137" t="s">
        <v>68</v>
      </c>
      <c r="E127" s="147" t="s">
        <v>77</v>
      </c>
      <c r="F127" s="147" t="s">
        <v>202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SUM(P128:P135)</f>
        <v>0</v>
      </c>
      <c r="Q127" s="142"/>
      <c r="R127" s="143">
        <f>SUM(R128:R135)</f>
        <v>0</v>
      </c>
      <c r="S127" s="142"/>
      <c r="T127" s="144">
        <f>SUM(T128:T135)</f>
        <v>0</v>
      </c>
      <c r="AR127" s="137" t="s">
        <v>77</v>
      </c>
      <c r="AT127" s="145" t="s">
        <v>68</v>
      </c>
      <c r="AU127" s="145" t="s">
        <v>77</v>
      </c>
      <c r="AY127" s="137" t="s">
        <v>164</v>
      </c>
      <c r="BK127" s="146">
        <f>SUM(BK128:BK135)</f>
        <v>0</v>
      </c>
    </row>
    <row r="128" spans="1:65" s="2" customFormat="1" ht="24.2" customHeight="1">
      <c r="A128" s="32"/>
      <c r="B128" s="149"/>
      <c r="C128" s="150" t="s">
        <v>77</v>
      </c>
      <c r="D128" s="150" t="s">
        <v>167</v>
      </c>
      <c r="E128" s="151" t="s">
        <v>1447</v>
      </c>
      <c r="F128" s="152" t="s">
        <v>1448</v>
      </c>
      <c r="G128" s="153" t="s">
        <v>205</v>
      </c>
      <c r="H128" s="154">
        <v>0</v>
      </c>
      <c r="I128" s="155"/>
      <c r="J128" s="156">
        <f t="shared" ref="J128:J135" si="0">ROUND(I128*H128,2)</f>
        <v>0</v>
      </c>
      <c r="K128" s="157"/>
      <c r="L128" s="33"/>
      <c r="M128" s="158" t="s">
        <v>1</v>
      </c>
      <c r="N128" s="159" t="s">
        <v>35</v>
      </c>
      <c r="O128" s="58"/>
      <c r="P128" s="160">
        <f t="shared" ref="P128:P135" si="1">O128*H128</f>
        <v>0</v>
      </c>
      <c r="Q128" s="160">
        <v>0</v>
      </c>
      <c r="R128" s="160">
        <f t="shared" ref="R128:R135" si="2">Q128*H128</f>
        <v>0</v>
      </c>
      <c r="S128" s="160">
        <v>0</v>
      </c>
      <c r="T128" s="161">
        <f t="shared" ref="T128:T135" si="3"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176</v>
      </c>
      <c r="AT128" s="162" t="s">
        <v>167</v>
      </c>
      <c r="AU128" s="162" t="s">
        <v>84</v>
      </c>
      <c r="AY128" s="17" t="s">
        <v>164</v>
      </c>
      <c r="BE128" s="163">
        <f t="shared" ref="BE128:BE135" si="4">IF(N128="základná",J128,0)</f>
        <v>0</v>
      </c>
      <c r="BF128" s="163">
        <f t="shared" ref="BF128:BF135" si="5">IF(N128="znížená",J128,0)</f>
        <v>0</v>
      </c>
      <c r="BG128" s="163">
        <f t="shared" ref="BG128:BG135" si="6">IF(N128="zákl. prenesená",J128,0)</f>
        <v>0</v>
      </c>
      <c r="BH128" s="163">
        <f t="shared" ref="BH128:BH135" si="7">IF(N128="zníž. prenesená",J128,0)</f>
        <v>0</v>
      </c>
      <c r="BI128" s="163">
        <f t="shared" ref="BI128:BI135" si="8">IF(N128="nulová",J128,0)</f>
        <v>0</v>
      </c>
      <c r="BJ128" s="17" t="s">
        <v>84</v>
      </c>
      <c r="BK128" s="163">
        <f t="shared" ref="BK128:BK135" si="9">ROUND(I128*H128,2)</f>
        <v>0</v>
      </c>
      <c r="BL128" s="17" t="s">
        <v>176</v>
      </c>
      <c r="BM128" s="162" t="s">
        <v>84</v>
      </c>
    </row>
    <row r="129" spans="1:65" s="2" customFormat="1" ht="14.45" customHeight="1">
      <c r="A129" s="32"/>
      <c r="B129" s="149"/>
      <c r="C129" s="150" t="s">
        <v>84</v>
      </c>
      <c r="D129" s="150" t="s">
        <v>167</v>
      </c>
      <c r="E129" s="151" t="s">
        <v>1901</v>
      </c>
      <c r="F129" s="152" t="s">
        <v>1902</v>
      </c>
      <c r="G129" s="153" t="s">
        <v>205</v>
      </c>
      <c r="H129" s="154">
        <v>0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35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176</v>
      </c>
      <c r="AT129" s="162" t="s">
        <v>167</v>
      </c>
      <c r="AU129" s="162" t="s">
        <v>84</v>
      </c>
      <c r="AY129" s="17" t="s">
        <v>164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84</v>
      </c>
      <c r="BK129" s="163">
        <f t="shared" si="9"/>
        <v>0</v>
      </c>
      <c r="BL129" s="17" t="s">
        <v>176</v>
      </c>
      <c r="BM129" s="162" t="s">
        <v>176</v>
      </c>
    </row>
    <row r="130" spans="1:65" s="2" customFormat="1" ht="24.2" customHeight="1">
      <c r="A130" s="32"/>
      <c r="B130" s="149"/>
      <c r="C130" s="150" t="s">
        <v>177</v>
      </c>
      <c r="D130" s="150" t="s">
        <v>167</v>
      </c>
      <c r="E130" s="151" t="s">
        <v>1903</v>
      </c>
      <c r="F130" s="152" t="s">
        <v>1904</v>
      </c>
      <c r="G130" s="153" t="s">
        <v>205</v>
      </c>
      <c r="H130" s="154">
        <v>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35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176</v>
      </c>
      <c r="AT130" s="162" t="s">
        <v>167</v>
      </c>
      <c r="AU130" s="162" t="s">
        <v>84</v>
      </c>
      <c r="AY130" s="17" t="s">
        <v>164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176</v>
      </c>
      <c r="BM130" s="162" t="s">
        <v>181</v>
      </c>
    </row>
    <row r="131" spans="1:65" s="2" customFormat="1" ht="14.45" customHeight="1">
      <c r="A131" s="32"/>
      <c r="B131" s="149"/>
      <c r="C131" s="150" t="s">
        <v>176</v>
      </c>
      <c r="D131" s="150" t="s">
        <v>167</v>
      </c>
      <c r="E131" s="151" t="s">
        <v>224</v>
      </c>
      <c r="F131" s="152" t="s">
        <v>225</v>
      </c>
      <c r="G131" s="153" t="s">
        <v>205</v>
      </c>
      <c r="H131" s="154">
        <v>0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35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176</v>
      </c>
      <c r="AT131" s="162" t="s">
        <v>167</v>
      </c>
      <c r="AU131" s="162" t="s">
        <v>84</v>
      </c>
      <c r="AY131" s="17" t="s">
        <v>164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176</v>
      </c>
      <c r="BM131" s="162" t="s">
        <v>227</v>
      </c>
    </row>
    <row r="132" spans="1:65" s="2" customFormat="1" ht="14.45" customHeight="1">
      <c r="A132" s="32"/>
      <c r="B132" s="149"/>
      <c r="C132" s="150" t="s">
        <v>216</v>
      </c>
      <c r="D132" s="150" t="s">
        <v>167</v>
      </c>
      <c r="E132" s="151" t="s">
        <v>228</v>
      </c>
      <c r="F132" s="152" t="s">
        <v>1449</v>
      </c>
      <c r="G132" s="153" t="s">
        <v>230</v>
      </c>
      <c r="H132" s="154">
        <v>0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35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176</v>
      </c>
      <c r="AT132" s="162" t="s">
        <v>167</v>
      </c>
      <c r="AU132" s="162" t="s">
        <v>84</v>
      </c>
      <c r="AY132" s="17" t="s">
        <v>164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176</v>
      </c>
      <c r="BM132" s="162" t="s">
        <v>238</v>
      </c>
    </row>
    <row r="133" spans="1:65" s="2" customFormat="1" ht="24.2" customHeight="1">
      <c r="A133" s="32"/>
      <c r="B133" s="149"/>
      <c r="C133" s="150" t="s">
        <v>181</v>
      </c>
      <c r="D133" s="150" t="s">
        <v>167</v>
      </c>
      <c r="E133" s="151" t="s">
        <v>1083</v>
      </c>
      <c r="F133" s="152" t="s">
        <v>1084</v>
      </c>
      <c r="G133" s="153" t="s">
        <v>205</v>
      </c>
      <c r="H133" s="154">
        <v>0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35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176</v>
      </c>
      <c r="AT133" s="162" t="s">
        <v>167</v>
      </c>
      <c r="AU133" s="162" t="s">
        <v>84</v>
      </c>
      <c r="AY133" s="17" t="s">
        <v>164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176</v>
      </c>
      <c r="BM133" s="162" t="s">
        <v>247</v>
      </c>
    </row>
    <row r="134" spans="1:65" s="2" customFormat="1" ht="24.2" customHeight="1">
      <c r="A134" s="32"/>
      <c r="B134" s="149"/>
      <c r="C134" s="150" t="s">
        <v>223</v>
      </c>
      <c r="D134" s="150" t="s">
        <v>167</v>
      </c>
      <c r="E134" s="151" t="s">
        <v>1450</v>
      </c>
      <c r="F134" s="152" t="s">
        <v>1451</v>
      </c>
      <c r="G134" s="153" t="s">
        <v>205</v>
      </c>
      <c r="H134" s="154">
        <v>0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35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176</v>
      </c>
      <c r="AT134" s="162" t="s">
        <v>167</v>
      </c>
      <c r="AU134" s="162" t="s">
        <v>84</v>
      </c>
      <c r="AY134" s="17" t="s">
        <v>164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176</v>
      </c>
      <c r="BM134" s="162" t="s">
        <v>255</v>
      </c>
    </row>
    <row r="135" spans="1:65" s="2" customFormat="1" ht="14.45" customHeight="1">
      <c r="A135" s="32"/>
      <c r="B135" s="149"/>
      <c r="C135" s="164" t="s">
        <v>227</v>
      </c>
      <c r="D135" s="164" t="s">
        <v>172</v>
      </c>
      <c r="E135" s="165" t="s">
        <v>1452</v>
      </c>
      <c r="F135" s="166" t="s">
        <v>1453</v>
      </c>
      <c r="G135" s="167" t="s">
        <v>230</v>
      </c>
      <c r="H135" s="168">
        <v>0</v>
      </c>
      <c r="I135" s="169"/>
      <c r="J135" s="170">
        <f t="shared" si="0"/>
        <v>0</v>
      </c>
      <c r="K135" s="171"/>
      <c r="L135" s="172"/>
      <c r="M135" s="173" t="s">
        <v>1</v>
      </c>
      <c r="N135" s="174" t="s">
        <v>35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227</v>
      </c>
      <c r="AT135" s="162" t="s">
        <v>172</v>
      </c>
      <c r="AU135" s="162" t="s">
        <v>84</v>
      </c>
      <c r="AY135" s="17" t="s">
        <v>164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176</v>
      </c>
      <c r="BM135" s="162" t="s">
        <v>171</v>
      </c>
    </row>
    <row r="136" spans="1:65" s="12" customFormat="1" ht="22.9" customHeight="1">
      <c r="B136" s="136"/>
      <c r="D136" s="137" t="s">
        <v>68</v>
      </c>
      <c r="E136" s="147" t="s">
        <v>176</v>
      </c>
      <c r="F136" s="147" t="s">
        <v>1120</v>
      </c>
      <c r="I136" s="139"/>
      <c r="J136" s="148">
        <f>BK136</f>
        <v>0</v>
      </c>
      <c r="L136" s="136"/>
      <c r="M136" s="141"/>
      <c r="N136" s="142"/>
      <c r="O136" s="142"/>
      <c r="P136" s="143">
        <f>P137</f>
        <v>0</v>
      </c>
      <c r="Q136" s="142"/>
      <c r="R136" s="143">
        <f>R137</f>
        <v>0</v>
      </c>
      <c r="S136" s="142"/>
      <c r="T136" s="144">
        <f>T137</f>
        <v>0</v>
      </c>
      <c r="AR136" s="137" t="s">
        <v>77</v>
      </c>
      <c r="AT136" s="145" t="s">
        <v>68</v>
      </c>
      <c r="AU136" s="145" t="s">
        <v>77</v>
      </c>
      <c r="AY136" s="137" t="s">
        <v>164</v>
      </c>
      <c r="BK136" s="146">
        <f>BK137</f>
        <v>0</v>
      </c>
    </row>
    <row r="137" spans="1:65" s="2" customFormat="1" ht="37.9" customHeight="1">
      <c r="A137" s="32"/>
      <c r="B137" s="149"/>
      <c r="C137" s="150" t="s">
        <v>233</v>
      </c>
      <c r="D137" s="150" t="s">
        <v>167</v>
      </c>
      <c r="E137" s="151" t="s">
        <v>1456</v>
      </c>
      <c r="F137" s="152" t="s">
        <v>1457</v>
      </c>
      <c r="G137" s="153" t="s">
        <v>205</v>
      </c>
      <c r="H137" s="154">
        <v>0</v>
      </c>
      <c r="I137" s="155"/>
      <c r="J137" s="156">
        <f>ROUND(I137*H137,2)</f>
        <v>0</v>
      </c>
      <c r="K137" s="157"/>
      <c r="L137" s="33"/>
      <c r="M137" s="158" t="s">
        <v>1</v>
      </c>
      <c r="N137" s="159" t="s">
        <v>35</v>
      </c>
      <c r="O137" s="58"/>
      <c r="P137" s="160">
        <f>O137*H137</f>
        <v>0</v>
      </c>
      <c r="Q137" s="160">
        <v>1.8907700000000001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176</v>
      </c>
      <c r="AT137" s="162" t="s">
        <v>167</v>
      </c>
      <c r="AU137" s="162" t="s">
        <v>84</v>
      </c>
      <c r="AY137" s="17" t="s">
        <v>164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84</v>
      </c>
      <c r="BK137" s="163">
        <f>ROUND(I137*H137,2)</f>
        <v>0</v>
      </c>
      <c r="BL137" s="17" t="s">
        <v>176</v>
      </c>
      <c r="BM137" s="162" t="s">
        <v>273</v>
      </c>
    </row>
    <row r="138" spans="1:65" s="12" customFormat="1" ht="22.9" customHeight="1">
      <c r="B138" s="136"/>
      <c r="D138" s="137" t="s">
        <v>68</v>
      </c>
      <c r="E138" s="147" t="s">
        <v>227</v>
      </c>
      <c r="F138" s="147" t="s">
        <v>1905</v>
      </c>
      <c r="I138" s="139"/>
      <c r="J138" s="148">
        <f>BK138</f>
        <v>0</v>
      </c>
      <c r="L138" s="136"/>
      <c r="M138" s="141"/>
      <c r="N138" s="142"/>
      <c r="O138" s="142"/>
      <c r="P138" s="143">
        <f>SUM(P139:P144)</f>
        <v>0</v>
      </c>
      <c r="Q138" s="142"/>
      <c r="R138" s="143">
        <f>SUM(R139:R144)</f>
        <v>0</v>
      </c>
      <c r="S138" s="142"/>
      <c r="T138" s="144">
        <f>SUM(T139:T144)</f>
        <v>0</v>
      </c>
      <c r="AR138" s="137" t="s">
        <v>77</v>
      </c>
      <c r="AT138" s="145" t="s">
        <v>68</v>
      </c>
      <c r="AU138" s="145" t="s">
        <v>77</v>
      </c>
      <c r="AY138" s="137" t="s">
        <v>164</v>
      </c>
      <c r="BK138" s="146">
        <f>SUM(BK139:BK144)</f>
        <v>0</v>
      </c>
    </row>
    <row r="139" spans="1:65" s="2" customFormat="1" ht="24.2" customHeight="1">
      <c r="A139" s="32"/>
      <c r="B139" s="149"/>
      <c r="C139" s="150" t="s">
        <v>238</v>
      </c>
      <c r="D139" s="150" t="s">
        <v>167</v>
      </c>
      <c r="E139" s="151" t="s">
        <v>1906</v>
      </c>
      <c r="F139" s="152" t="s">
        <v>1907</v>
      </c>
      <c r="G139" s="153" t="s">
        <v>293</v>
      </c>
      <c r="H139" s="154">
        <v>0</v>
      </c>
      <c r="I139" s="155"/>
      <c r="J139" s="156">
        <f t="shared" ref="J139:J144" si="10">ROUND(I139*H139,2)</f>
        <v>0</v>
      </c>
      <c r="K139" s="157"/>
      <c r="L139" s="33"/>
      <c r="M139" s="158" t="s">
        <v>1</v>
      </c>
      <c r="N139" s="159" t="s">
        <v>35</v>
      </c>
      <c r="O139" s="58"/>
      <c r="P139" s="160">
        <f t="shared" ref="P139:P144" si="11">O139*H139</f>
        <v>0</v>
      </c>
      <c r="Q139" s="160">
        <v>0</v>
      </c>
      <c r="R139" s="160">
        <f t="shared" ref="R139:R144" si="12">Q139*H139</f>
        <v>0</v>
      </c>
      <c r="S139" s="160">
        <v>0</v>
      </c>
      <c r="T139" s="161">
        <f t="shared" ref="T139:T144" si="13"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176</v>
      </c>
      <c r="AT139" s="162" t="s">
        <v>167</v>
      </c>
      <c r="AU139" s="162" t="s">
        <v>84</v>
      </c>
      <c r="AY139" s="17" t="s">
        <v>164</v>
      </c>
      <c r="BE139" s="163">
        <f t="shared" ref="BE139:BE144" si="14">IF(N139="základná",J139,0)</f>
        <v>0</v>
      </c>
      <c r="BF139" s="163">
        <f t="shared" ref="BF139:BF144" si="15">IF(N139="znížená",J139,0)</f>
        <v>0</v>
      </c>
      <c r="BG139" s="163">
        <f t="shared" ref="BG139:BG144" si="16">IF(N139="zákl. prenesená",J139,0)</f>
        <v>0</v>
      </c>
      <c r="BH139" s="163">
        <f t="shared" ref="BH139:BH144" si="17">IF(N139="zníž. prenesená",J139,0)</f>
        <v>0</v>
      </c>
      <c r="BI139" s="163">
        <f t="shared" ref="BI139:BI144" si="18">IF(N139="nulová",J139,0)</f>
        <v>0</v>
      </c>
      <c r="BJ139" s="17" t="s">
        <v>84</v>
      </c>
      <c r="BK139" s="163">
        <f t="shared" ref="BK139:BK144" si="19">ROUND(I139*H139,2)</f>
        <v>0</v>
      </c>
      <c r="BL139" s="17" t="s">
        <v>176</v>
      </c>
      <c r="BM139" s="162" t="s">
        <v>7</v>
      </c>
    </row>
    <row r="140" spans="1:65" s="2" customFormat="1" ht="24.2" customHeight="1">
      <c r="A140" s="32"/>
      <c r="B140" s="149"/>
      <c r="C140" s="150" t="s">
        <v>242</v>
      </c>
      <c r="D140" s="150" t="s">
        <v>167</v>
      </c>
      <c r="E140" s="151" t="s">
        <v>1908</v>
      </c>
      <c r="F140" s="152" t="s">
        <v>1909</v>
      </c>
      <c r="G140" s="153" t="s">
        <v>293</v>
      </c>
      <c r="H140" s="154">
        <v>0</v>
      </c>
      <c r="I140" s="155"/>
      <c r="J140" s="156">
        <f t="shared" si="10"/>
        <v>0</v>
      </c>
      <c r="K140" s="157"/>
      <c r="L140" s="33"/>
      <c r="M140" s="158" t="s">
        <v>1</v>
      </c>
      <c r="N140" s="159" t="s">
        <v>35</v>
      </c>
      <c r="O140" s="58"/>
      <c r="P140" s="160">
        <f t="shared" si="11"/>
        <v>0</v>
      </c>
      <c r="Q140" s="160">
        <v>2.0000000000000002E-5</v>
      </c>
      <c r="R140" s="160">
        <f t="shared" si="12"/>
        <v>0</v>
      </c>
      <c r="S140" s="160">
        <v>0</v>
      </c>
      <c r="T140" s="161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176</v>
      </c>
      <c r="AT140" s="162" t="s">
        <v>167</v>
      </c>
      <c r="AU140" s="162" t="s">
        <v>84</v>
      </c>
      <c r="AY140" s="17" t="s">
        <v>164</v>
      </c>
      <c r="BE140" s="163">
        <f t="shared" si="14"/>
        <v>0</v>
      </c>
      <c r="BF140" s="163">
        <f t="shared" si="15"/>
        <v>0</v>
      </c>
      <c r="BG140" s="163">
        <f t="shared" si="16"/>
        <v>0</v>
      </c>
      <c r="BH140" s="163">
        <f t="shared" si="17"/>
        <v>0</v>
      </c>
      <c r="BI140" s="163">
        <f t="shared" si="18"/>
        <v>0</v>
      </c>
      <c r="BJ140" s="17" t="s">
        <v>84</v>
      </c>
      <c r="BK140" s="163">
        <f t="shared" si="19"/>
        <v>0</v>
      </c>
      <c r="BL140" s="17" t="s">
        <v>176</v>
      </c>
      <c r="BM140" s="162" t="s">
        <v>290</v>
      </c>
    </row>
    <row r="141" spans="1:65" s="2" customFormat="1" ht="24.2" customHeight="1">
      <c r="A141" s="32"/>
      <c r="B141" s="149"/>
      <c r="C141" s="164" t="s">
        <v>247</v>
      </c>
      <c r="D141" s="164" t="s">
        <v>172</v>
      </c>
      <c r="E141" s="165" t="s">
        <v>1910</v>
      </c>
      <c r="F141" s="166" t="s">
        <v>1911</v>
      </c>
      <c r="G141" s="167" t="s">
        <v>293</v>
      </c>
      <c r="H141" s="168">
        <v>0</v>
      </c>
      <c r="I141" s="169"/>
      <c r="J141" s="170">
        <f t="shared" si="10"/>
        <v>0</v>
      </c>
      <c r="K141" s="171"/>
      <c r="L141" s="172"/>
      <c r="M141" s="173" t="s">
        <v>1</v>
      </c>
      <c r="N141" s="174" t="s">
        <v>35</v>
      </c>
      <c r="O141" s="58"/>
      <c r="P141" s="160">
        <f t="shared" si="11"/>
        <v>0</v>
      </c>
      <c r="Q141" s="160">
        <v>0</v>
      </c>
      <c r="R141" s="160">
        <f t="shared" si="12"/>
        <v>0</v>
      </c>
      <c r="S141" s="160">
        <v>0</v>
      </c>
      <c r="T141" s="161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227</v>
      </c>
      <c r="AT141" s="162" t="s">
        <v>172</v>
      </c>
      <c r="AU141" s="162" t="s">
        <v>84</v>
      </c>
      <c r="AY141" s="17" t="s">
        <v>164</v>
      </c>
      <c r="BE141" s="163">
        <f t="shared" si="14"/>
        <v>0</v>
      </c>
      <c r="BF141" s="163">
        <f t="shared" si="15"/>
        <v>0</v>
      </c>
      <c r="BG141" s="163">
        <f t="shared" si="16"/>
        <v>0</v>
      </c>
      <c r="BH141" s="163">
        <f t="shared" si="17"/>
        <v>0</v>
      </c>
      <c r="BI141" s="163">
        <f t="shared" si="18"/>
        <v>0</v>
      </c>
      <c r="BJ141" s="17" t="s">
        <v>84</v>
      </c>
      <c r="BK141" s="163">
        <f t="shared" si="19"/>
        <v>0</v>
      </c>
      <c r="BL141" s="17" t="s">
        <v>176</v>
      </c>
      <c r="BM141" s="162" t="s">
        <v>299</v>
      </c>
    </row>
    <row r="142" spans="1:65" s="2" customFormat="1" ht="24.2" customHeight="1">
      <c r="A142" s="32"/>
      <c r="B142" s="149"/>
      <c r="C142" s="164" t="s">
        <v>251</v>
      </c>
      <c r="D142" s="164" t="s">
        <v>172</v>
      </c>
      <c r="E142" s="165" t="s">
        <v>1912</v>
      </c>
      <c r="F142" s="166" t="s">
        <v>1913</v>
      </c>
      <c r="G142" s="167" t="s">
        <v>293</v>
      </c>
      <c r="H142" s="168">
        <v>0</v>
      </c>
      <c r="I142" s="169"/>
      <c r="J142" s="170">
        <f t="shared" si="10"/>
        <v>0</v>
      </c>
      <c r="K142" s="171"/>
      <c r="L142" s="172"/>
      <c r="M142" s="173" t="s">
        <v>1</v>
      </c>
      <c r="N142" s="174" t="s">
        <v>35</v>
      </c>
      <c r="O142" s="58"/>
      <c r="P142" s="160">
        <f t="shared" si="11"/>
        <v>0</v>
      </c>
      <c r="Q142" s="160">
        <v>0</v>
      </c>
      <c r="R142" s="160">
        <f t="shared" si="12"/>
        <v>0</v>
      </c>
      <c r="S142" s="160">
        <v>0</v>
      </c>
      <c r="T142" s="161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227</v>
      </c>
      <c r="AT142" s="162" t="s">
        <v>172</v>
      </c>
      <c r="AU142" s="162" t="s">
        <v>84</v>
      </c>
      <c r="AY142" s="17" t="s">
        <v>164</v>
      </c>
      <c r="BE142" s="163">
        <f t="shared" si="14"/>
        <v>0</v>
      </c>
      <c r="BF142" s="163">
        <f t="shared" si="15"/>
        <v>0</v>
      </c>
      <c r="BG142" s="163">
        <f t="shared" si="16"/>
        <v>0</v>
      </c>
      <c r="BH142" s="163">
        <f t="shared" si="17"/>
        <v>0</v>
      </c>
      <c r="BI142" s="163">
        <f t="shared" si="18"/>
        <v>0</v>
      </c>
      <c r="BJ142" s="17" t="s">
        <v>84</v>
      </c>
      <c r="BK142" s="163">
        <f t="shared" si="19"/>
        <v>0</v>
      </c>
      <c r="BL142" s="17" t="s">
        <v>176</v>
      </c>
      <c r="BM142" s="162" t="s">
        <v>308</v>
      </c>
    </row>
    <row r="143" spans="1:65" s="2" customFormat="1" ht="24.2" customHeight="1">
      <c r="A143" s="32"/>
      <c r="B143" s="149"/>
      <c r="C143" s="164" t="s">
        <v>255</v>
      </c>
      <c r="D143" s="164" t="s">
        <v>172</v>
      </c>
      <c r="E143" s="165" t="s">
        <v>1914</v>
      </c>
      <c r="F143" s="166" t="s">
        <v>1915</v>
      </c>
      <c r="G143" s="167" t="s">
        <v>293</v>
      </c>
      <c r="H143" s="168">
        <v>0</v>
      </c>
      <c r="I143" s="169"/>
      <c r="J143" s="170">
        <f t="shared" si="10"/>
        <v>0</v>
      </c>
      <c r="K143" s="171"/>
      <c r="L143" s="172"/>
      <c r="M143" s="173" t="s">
        <v>1</v>
      </c>
      <c r="N143" s="174" t="s">
        <v>35</v>
      </c>
      <c r="O143" s="58"/>
      <c r="P143" s="160">
        <f t="shared" si="11"/>
        <v>0</v>
      </c>
      <c r="Q143" s="160">
        <v>0</v>
      </c>
      <c r="R143" s="160">
        <f t="shared" si="12"/>
        <v>0</v>
      </c>
      <c r="S143" s="160">
        <v>0</v>
      </c>
      <c r="T143" s="161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227</v>
      </c>
      <c r="AT143" s="162" t="s">
        <v>172</v>
      </c>
      <c r="AU143" s="162" t="s">
        <v>84</v>
      </c>
      <c r="AY143" s="17" t="s">
        <v>164</v>
      </c>
      <c r="BE143" s="163">
        <f t="shared" si="14"/>
        <v>0</v>
      </c>
      <c r="BF143" s="163">
        <f t="shared" si="15"/>
        <v>0</v>
      </c>
      <c r="BG143" s="163">
        <f t="shared" si="16"/>
        <v>0</v>
      </c>
      <c r="BH143" s="163">
        <f t="shared" si="17"/>
        <v>0</v>
      </c>
      <c r="BI143" s="163">
        <f t="shared" si="18"/>
        <v>0</v>
      </c>
      <c r="BJ143" s="17" t="s">
        <v>84</v>
      </c>
      <c r="BK143" s="163">
        <f t="shared" si="19"/>
        <v>0</v>
      </c>
      <c r="BL143" s="17" t="s">
        <v>176</v>
      </c>
      <c r="BM143" s="162" t="s">
        <v>316</v>
      </c>
    </row>
    <row r="144" spans="1:65" s="2" customFormat="1" ht="24.2" customHeight="1">
      <c r="A144" s="32"/>
      <c r="B144" s="149"/>
      <c r="C144" s="150" t="s">
        <v>262</v>
      </c>
      <c r="D144" s="150" t="s">
        <v>167</v>
      </c>
      <c r="E144" s="151" t="s">
        <v>1916</v>
      </c>
      <c r="F144" s="152" t="s">
        <v>1917</v>
      </c>
      <c r="G144" s="153" t="s">
        <v>1052</v>
      </c>
      <c r="H144" s="154">
        <v>0</v>
      </c>
      <c r="I144" s="155"/>
      <c r="J144" s="156">
        <f t="shared" si="10"/>
        <v>0</v>
      </c>
      <c r="K144" s="157"/>
      <c r="L144" s="33"/>
      <c r="M144" s="158" t="s">
        <v>1</v>
      </c>
      <c r="N144" s="159" t="s">
        <v>35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176</v>
      </c>
      <c r="AT144" s="162" t="s">
        <v>167</v>
      </c>
      <c r="AU144" s="162" t="s">
        <v>84</v>
      </c>
      <c r="AY144" s="17" t="s">
        <v>164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84</v>
      </c>
      <c r="BK144" s="163">
        <f t="shared" si="19"/>
        <v>0</v>
      </c>
      <c r="BL144" s="17" t="s">
        <v>176</v>
      </c>
      <c r="BM144" s="162" t="s">
        <v>324</v>
      </c>
    </row>
    <row r="145" spans="1:65" s="12" customFormat="1" ht="22.9" customHeight="1">
      <c r="B145" s="136"/>
      <c r="D145" s="137" t="s">
        <v>68</v>
      </c>
      <c r="E145" s="147" t="s">
        <v>335</v>
      </c>
      <c r="F145" s="147" t="s">
        <v>336</v>
      </c>
      <c r="I145" s="139"/>
      <c r="J145" s="148">
        <f>BK145</f>
        <v>0</v>
      </c>
      <c r="L145" s="136"/>
      <c r="M145" s="141"/>
      <c r="N145" s="142"/>
      <c r="O145" s="142"/>
      <c r="P145" s="143">
        <f>P146</f>
        <v>0</v>
      </c>
      <c r="Q145" s="142"/>
      <c r="R145" s="143">
        <f>R146</f>
        <v>0</v>
      </c>
      <c r="S145" s="142"/>
      <c r="T145" s="144">
        <f>T146</f>
        <v>0</v>
      </c>
      <c r="AR145" s="137" t="s">
        <v>77</v>
      </c>
      <c r="AT145" s="145" t="s">
        <v>68</v>
      </c>
      <c r="AU145" s="145" t="s">
        <v>77</v>
      </c>
      <c r="AY145" s="137" t="s">
        <v>164</v>
      </c>
      <c r="BK145" s="146">
        <f>BK146</f>
        <v>0</v>
      </c>
    </row>
    <row r="146" spans="1:65" s="2" customFormat="1" ht="24.2" customHeight="1">
      <c r="A146" s="32"/>
      <c r="B146" s="149"/>
      <c r="C146" s="150" t="s">
        <v>171</v>
      </c>
      <c r="D146" s="150" t="s">
        <v>167</v>
      </c>
      <c r="E146" s="151" t="s">
        <v>1466</v>
      </c>
      <c r="F146" s="152" t="s">
        <v>1467</v>
      </c>
      <c r="G146" s="153" t="s">
        <v>230</v>
      </c>
      <c r="H146" s="154">
        <v>0</v>
      </c>
      <c r="I146" s="155"/>
      <c r="J146" s="156">
        <f>ROUND(I146*H146,2)</f>
        <v>0</v>
      </c>
      <c r="K146" s="157"/>
      <c r="L146" s="33"/>
      <c r="M146" s="158" t="s">
        <v>1</v>
      </c>
      <c r="N146" s="159" t="s">
        <v>35</v>
      </c>
      <c r="O146" s="58"/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176</v>
      </c>
      <c r="AT146" s="162" t="s">
        <v>167</v>
      </c>
      <c r="AU146" s="162" t="s">
        <v>84</v>
      </c>
      <c r="AY146" s="17" t="s">
        <v>164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7" t="s">
        <v>84</v>
      </c>
      <c r="BK146" s="163">
        <f>ROUND(I146*H146,2)</f>
        <v>0</v>
      </c>
      <c r="BL146" s="17" t="s">
        <v>176</v>
      </c>
      <c r="BM146" s="162" t="s">
        <v>175</v>
      </c>
    </row>
    <row r="147" spans="1:65" s="12" customFormat="1" ht="25.9" customHeight="1">
      <c r="B147" s="136"/>
      <c r="D147" s="137" t="s">
        <v>68</v>
      </c>
      <c r="E147" s="138" t="s">
        <v>162</v>
      </c>
      <c r="F147" s="138" t="s">
        <v>163</v>
      </c>
      <c r="I147" s="139"/>
      <c r="J147" s="140">
        <f>BK147</f>
        <v>0</v>
      </c>
      <c r="L147" s="136"/>
      <c r="M147" s="141"/>
      <c r="N147" s="142"/>
      <c r="O147" s="142"/>
      <c r="P147" s="143">
        <f>P148</f>
        <v>0</v>
      </c>
      <c r="Q147" s="142"/>
      <c r="R147" s="143">
        <f>R148</f>
        <v>0</v>
      </c>
      <c r="S147" s="142"/>
      <c r="T147" s="144">
        <f>T148</f>
        <v>0</v>
      </c>
      <c r="AR147" s="137" t="s">
        <v>84</v>
      </c>
      <c r="AT147" s="145" t="s">
        <v>68</v>
      </c>
      <c r="AU147" s="145" t="s">
        <v>69</v>
      </c>
      <c r="AY147" s="137" t="s">
        <v>164</v>
      </c>
      <c r="BK147" s="146">
        <f>BK148</f>
        <v>0</v>
      </c>
    </row>
    <row r="148" spans="1:65" s="12" customFormat="1" ht="22.9" customHeight="1">
      <c r="B148" s="136"/>
      <c r="D148" s="137" t="s">
        <v>68</v>
      </c>
      <c r="E148" s="147" t="s">
        <v>1483</v>
      </c>
      <c r="F148" s="147" t="s">
        <v>1484</v>
      </c>
      <c r="I148" s="139"/>
      <c r="J148" s="148">
        <f>BK148</f>
        <v>0</v>
      </c>
      <c r="L148" s="136"/>
      <c r="M148" s="141"/>
      <c r="N148" s="142"/>
      <c r="O148" s="142"/>
      <c r="P148" s="143">
        <f>SUM(P149:P150)</f>
        <v>0</v>
      </c>
      <c r="Q148" s="142"/>
      <c r="R148" s="143">
        <f>SUM(R149:R150)</f>
        <v>0</v>
      </c>
      <c r="S148" s="142"/>
      <c r="T148" s="144">
        <f>SUM(T149:T150)</f>
        <v>0</v>
      </c>
      <c r="AR148" s="137" t="s">
        <v>84</v>
      </c>
      <c r="AT148" s="145" t="s">
        <v>68</v>
      </c>
      <c r="AU148" s="145" t="s">
        <v>77</v>
      </c>
      <c r="AY148" s="137" t="s">
        <v>164</v>
      </c>
      <c r="BK148" s="146">
        <f>SUM(BK149:BK150)</f>
        <v>0</v>
      </c>
    </row>
    <row r="149" spans="1:65" s="2" customFormat="1" ht="14.45" customHeight="1">
      <c r="A149" s="32"/>
      <c r="B149" s="149"/>
      <c r="C149" s="150" t="s">
        <v>269</v>
      </c>
      <c r="D149" s="150" t="s">
        <v>167</v>
      </c>
      <c r="E149" s="151" t="s">
        <v>1489</v>
      </c>
      <c r="F149" s="152" t="s">
        <v>1490</v>
      </c>
      <c r="G149" s="153" t="s">
        <v>280</v>
      </c>
      <c r="H149" s="154">
        <v>0</v>
      </c>
      <c r="I149" s="155"/>
      <c r="J149" s="156">
        <f>ROUND(I149*H149,2)</f>
        <v>0</v>
      </c>
      <c r="K149" s="157"/>
      <c r="L149" s="33"/>
      <c r="M149" s="158" t="s">
        <v>1</v>
      </c>
      <c r="N149" s="159" t="s">
        <v>35</v>
      </c>
      <c r="O149" s="58"/>
      <c r="P149" s="160">
        <f>O149*H149</f>
        <v>0</v>
      </c>
      <c r="Q149" s="160">
        <v>3.3487500000000002E-3</v>
      </c>
      <c r="R149" s="160">
        <f>Q149*H149</f>
        <v>0</v>
      </c>
      <c r="S149" s="160">
        <v>0</v>
      </c>
      <c r="T149" s="161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171</v>
      </c>
      <c r="AT149" s="162" t="s">
        <v>167</v>
      </c>
      <c r="AU149" s="162" t="s">
        <v>84</v>
      </c>
      <c r="AY149" s="17" t="s">
        <v>164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7" t="s">
        <v>84</v>
      </c>
      <c r="BK149" s="163">
        <f>ROUND(I149*H149,2)</f>
        <v>0</v>
      </c>
      <c r="BL149" s="17" t="s">
        <v>171</v>
      </c>
      <c r="BM149" s="162" t="s">
        <v>343</v>
      </c>
    </row>
    <row r="150" spans="1:65" s="2" customFormat="1" ht="24.2" customHeight="1">
      <c r="A150" s="32"/>
      <c r="B150" s="149"/>
      <c r="C150" s="150" t="s">
        <v>273</v>
      </c>
      <c r="D150" s="150" t="s">
        <v>167</v>
      </c>
      <c r="E150" s="151" t="s">
        <v>1509</v>
      </c>
      <c r="F150" s="152" t="s">
        <v>1510</v>
      </c>
      <c r="G150" s="153" t="s">
        <v>280</v>
      </c>
      <c r="H150" s="154">
        <v>0</v>
      </c>
      <c r="I150" s="155"/>
      <c r="J150" s="156">
        <f>ROUND(I150*H150,2)</f>
        <v>0</v>
      </c>
      <c r="K150" s="157"/>
      <c r="L150" s="33"/>
      <c r="M150" s="158" t="s">
        <v>1</v>
      </c>
      <c r="N150" s="159" t="s">
        <v>35</v>
      </c>
      <c r="O150" s="58"/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171</v>
      </c>
      <c r="AT150" s="162" t="s">
        <v>167</v>
      </c>
      <c r="AU150" s="162" t="s">
        <v>84</v>
      </c>
      <c r="AY150" s="17" t="s">
        <v>164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7" t="s">
        <v>84</v>
      </c>
      <c r="BK150" s="163">
        <f>ROUND(I150*H150,2)</f>
        <v>0</v>
      </c>
      <c r="BL150" s="17" t="s">
        <v>171</v>
      </c>
      <c r="BM150" s="162" t="s">
        <v>351</v>
      </c>
    </row>
    <row r="151" spans="1:65" s="12" customFormat="1" ht="25.9" customHeight="1">
      <c r="B151" s="136"/>
      <c r="D151" s="137" t="s">
        <v>68</v>
      </c>
      <c r="E151" s="138" t="s">
        <v>172</v>
      </c>
      <c r="F151" s="138" t="s">
        <v>1022</v>
      </c>
      <c r="I151" s="139"/>
      <c r="J151" s="140">
        <f>BK151</f>
        <v>0</v>
      </c>
      <c r="L151" s="136"/>
      <c r="M151" s="141"/>
      <c r="N151" s="142"/>
      <c r="O151" s="142"/>
      <c r="P151" s="143">
        <f>P152</f>
        <v>0</v>
      </c>
      <c r="Q151" s="142"/>
      <c r="R151" s="143">
        <f>R152</f>
        <v>0</v>
      </c>
      <c r="S151" s="142"/>
      <c r="T151" s="144">
        <f>T152</f>
        <v>0</v>
      </c>
      <c r="AR151" s="137" t="s">
        <v>177</v>
      </c>
      <c r="AT151" s="145" t="s">
        <v>68</v>
      </c>
      <c r="AU151" s="145" t="s">
        <v>69</v>
      </c>
      <c r="AY151" s="137" t="s">
        <v>164</v>
      </c>
      <c r="BK151" s="146">
        <f>BK152</f>
        <v>0</v>
      </c>
    </row>
    <row r="152" spans="1:65" s="12" customFormat="1" ht="22.9" customHeight="1">
      <c r="B152" s="136"/>
      <c r="D152" s="137" t="s">
        <v>68</v>
      </c>
      <c r="E152" s="147" t="s">
        <v>1670</v>
      </c>
      <c r="F152" s="147" t="s">
        <v>1671</v>
      </c>
      <c r="I152" s="139"/>
      <c r="J152" s="148">
        <f>BK152</f>
        <v>0</v>
      </c>
      <c r="L152" s="136"/>
      <c r="M152" s="141"/>
      <c r="N152" s="142"/>
      <c r="O152" s="142"/>
      <c r="P152" s="143">
        <f>P153</f>
        <v>0</v>
      </c>
      <c r="Q152" s="142"/>
      <c r="R152" s="143">
        <f>R153</f>
        <v>0</v>
      </c>
      <c r="S152" s="142"/>
      <c r="T152" s="144">
        <f>T153</f>
        <v>0</v>
      </c>
      <c r="AR152" s="137" t="s">
        <v>177</v>
      </c>
      <c r="AT152" s="145" t="s">
        <v>68</v>
      </c>
      <c r="AU152" s="145" t="s">
        <v>77</v>
      </c>
      <c r="AY152" s="137" t="s">
        <v>164</v>
      </c>
      <c r="BK152" s="146">
        <f>BK153</f>
        <v>0</v>
      </c>
    </row>
    <row r="153" spans="1:65" s="2" customFormat="1" ht="24.2" customHeight="1">
      <c r="A153" s="32"/>
      <c r="B153" s="149"/>
      <c r="C153" s="150" t="s">
        <v>277</v>
      </c>
      <c r="D153" s="150" t="s">
        <v>167</v>
      </c>
      <c r="E153" s="151" t="s">
        <v>1672</v>
      </c>
      <c r="F153" s="152" t="s">
        <v>1673</v>
      </c>
      <c r="G153" s="153" t="s">
        <v>205</v>
      </c>
      <c r="H153" s="154">
        <v>0</v>
      </c>
      <c r="I153" s="155"/>
      <c r="J153" s="156">
        <f>ROUND(I153*H153,2)</f>
        <v>0</v>
      </c>
      <c r="K153" s="157"/>
      <c r="L153" s="33"/>
      <c r="M153" s="176" t="s">
        <v>1</v>
      </c>
      <c r="N153" s="177" t="s">
        <v>35</v>
      </c>
      <c r="O153" s="178"/>
      <c r="P153" s="179">
        <f>O153*H153</f>
        <v>0</v>
      </c>
      <c r="Q153" s="179">
        <v>0</v>
      </c>
      <c r="R153" s="179">
        <f>Q153*H153</f>
        <v>0</v>
      </c>
      <c r="S153" s="179">
        <v>0</v>
      </c>
      <c r="T153" s="180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472</v>
      </c>
      <c r="AT153" s="162" t="s">
        <v>167</v>
      </c>
      <c r="AU153" s="162" t="s">
        <v>84</v>
      </c>
      <c r="AY153" s="17" t="s">
        <v>164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7" t="s">
        <v>84</v>
      </c>
      <c r="BK153" s="163">
        <f>ROUND(I153*H153,2)</f>
        <v>0</v>
      </c>
      <c r="BL153" s="17" t="s">
        <v>472</v>
      </c>
      <c r="BM153" s="162" t="s">
        <v>359</v>
      </c>
    </row>
    <row r="154" spans="1:65" s="2" customFormat="1" ht="6.95" customHeight="1">
      <c r="A154" s="32"/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33"/>
      <c r="M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</row>
  </sheetData>
  <autoFilter ref="C124:K153" xr:uid="{00000000-0009-0000-0000-00001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BM163"/>
  <sheetViews>
    <sheetView showGridLines="0" topLeftCell="A131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130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352" t="s">
        <v>1918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27" t="s">
        <v>23</v>
      </c>
      <c r="J15" s="25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22</v>
      </c>
      <c r="J17" s="28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358"/>
      <c r="F18" s="328"/>
      <c r="G18" s="328"/>
      <c r="H18" s="328"/>
      <c r="I18" s="27" t="s">
        <v>23</v>
      </c>
      <c r="J18" s="28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25</v>
      </c>
      <c r="E20" s="32"/>
      <c r="F20" s="32"/>
      <c r="G20" s="32"/>
      <c r="H20" s="32"/>
      <c r="I20" s="27" t="s">
        <v>22</v>
      </c>
      <c r="J20" s="25" t="str">
        <f>IF('Rekapitulácia stavby'!AN16="","",'Rekapitulácia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23</v>
      </c>
      <c r="J21" s="25" t="str">
        <f>IF('Rekapitulácia stavby'!AN17="","",'Rekapitulácia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27</v>
      </c>
      <c r="E23" s="32"/>
      <c r="F23" s="32"/>
      <c r="G23" s="32"/>
      <c r="H23" s="32"/>
      <c r="I23" s="27" t="s">
        <v>22</v>
      </c>
      <c r="J23" s="25" t="str">
        <f>IF('Rekapitulácia stavby'!AN19="","",'Rekapitulácia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23</v>
      </c>
      <c r="J24" s="25" t="str">
        <f>IF('Rekapitulácia stavby'!AN20="","",'Rekapitulácia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28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332" t="s">
        <v>1</v>
      </c>
      <c r="F27" s="332"/>
      <c r="G27" s="332"/>
      <c r="H27" s="332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29</v>
      </c>
      <c r="E30" s="32"/>
      <c r="F30" s="32"/>
      <c r="G30" s="32"/>
      <c r="H30" s="32"/>
      <c r="I30" s="32"/>
      <c r="J30" s="71">
        <f>ROUND(J126,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31</v>
      </c>
      <c r="G32" s="32"/>
      <c r="H32" s="32"/>
      <c r="I32" s="36" t="s">
        <v>30</v>
      </c>
      <c r="J32" s="36" t="s">
        <v>32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33</v>
      </c>
      <c r="E33" s="27" t="s">
        <v>34</v>
      </c>
      <c r="F33" s="104">
        <f>ROUND((SUM(BE126:BE162)),  2)</f>
        <v>0</v>
      </c>
      <c r="G33" s="32"/>
      <c r="H33" s="32"/>
      <c r="I33" s="105">
        <v>0.2</v>
      </c>
      <c r="J33" s="104">
        <f>ROUND(((SUM(BE126:BE162))*I33),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35</v>
      </c>
      <c r="F34" s="104">
        <f>ROUND((SUM(BF126:BF162)),  2)</f>
        <v>0</v>
      </c>
      <c r="G34" s="32"/>
      <c r="H34" s="32"/>
      <c r="I34" s="105">
        <v>0.2</v>
      </c>
      <c r="J34" s="104">
        <f>ROUND(((SUM(BF126:BF162))*I34),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36</v>
      </c>
      <c r="F35" s="104">
        <f>ROUND((SUM(BG126:BG162)),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37</v>
      </c>
      <c r="F36" s="104">
        <f>ROUND((SUM(BH126:BH162)),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38</v>
      </c>
      <c r="F37" s="104">
        <f>ROUND((SUM(BI126:BI162)),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39</v>
      </c>
      <c r="E39" s="60"/>
      <c r="F39" s="60"/>
      <c r="G39" s="108" t="s">
        <v>40</v>
      </c>
      <c r="H39" s="109" t="s">
        <v>41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352" t="str">
        <f>E9</f>
        <v>SO 09 - Prekládka vedenia NN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 xml:space="preserve"> </v>
      </c>
      <c r="G89" s="32"/>
      <c r="H89" s="32"/>
      <c r="I89" s="27" t="s">
        <v>20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21</v>
      </c>
      <c r="D91" s="32"/>
      <c r="E91" s="32"/>
      <c r="F91" s="25" t="str">
        <f>E15</f>
        <v xml:space="preserve"> </v>
      </c>
      <c r="G91" s="32"/>
      <c r="H91" s="32"/>
      <c r="I91" s="27" t="s">
        <v>25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24</v>
      </c>
      <c r="D92" s="32"/>
      <c r="E92" s="32"/>
      <c r="F92" s="25" t="str">
        <f>IF(E18="","",E18)</f>
        <v/>
      </c>
      <c r="G92" s="32"/>
      <c r="H92" s="32"/>
      <c r="I92" s="27" t="s">
        <v>27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J126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185</v>
      </c>
      <c r="E97" s="119"/>
      <c r="F97" s="119"/>
      <c r="G97" s="119"/>
      <c r="H97" s="119"/>
      <c r="I97" s="119"/>
      <c r="J97" s="120">
        <f>J127</f>
        <v>0</v>
      </c>
      <c r="L97" s="117"/>
    </row>
    <row r="98" spans="1:31" s="10" customFormat="1" ht="19.899999999999999" customHeight="1">
      <c r="B98" s="121"/>
      <c r="D98" s="122" t="s">
        <v>186</v>
      </c>
      <c r="E98" s="123"/>
      <c r="F98" s="123"/>
      <c r="G98" s="123"/>
      <c r="H98" s="123"/>
      <c r="I98" s="123"/>
      <c r="J98" s="124">
        <f>J128</f>
        <v>0</v>
      </c>
      <c r="L98" s="121"/>
    </row>
    <row r="99" spans="1:31" s="10" customFormat="1" ht="19.899999999999999" customHeight="1">
      <c r="B99" s="121"/>
      <c r="D99" s="122" t="s">
        <v>190</v>
      </c>
      <c r="E99" s="123"/>
      <c r="F99" s="123"/>
      <c r="G99" s="123"/>
      <c r="H99" s="123"/>
      <c r="I99" s="123"/>
      <c r="J99" s="124">
        <f>J130</f>
        <v>0</v>
      </c>
      <c r="L99" s="121"/>
    </row>
    <row r="100" spans="1:31" s="9" customFormat="1" ht="24.95" customHeight="1">
      <c r="B100" s="117"/>
      <c r="D100" s="118" t="s">
        <v>858</v>
      </c>
      <c r="E100" s="119"/>
      <c r="F100" s="119"/>
      <c r="G100" s="119"/>
      <c r="H100" s="119"/>
      <c r="I100" s="119"/>
      <c r="J100" s="120">
        <f>J135</f>
        <v>0</v>
      </c>
      <c r="L100" s="117"/>
    </row>
    <row r="101" spans="1:31" s="10" customFormat="1" ht="19.899999999999999" customHeight="1">
      <c r="B101" s="121"/>
      <c r="D101" s="122" t="s">
        <v>859</v>
      </c>
      <c r="E101" s="123"/>
      <c r="F101" s="123"/>
      <c r="G101" s="123"/>
      <c r="H101" s="123"/>
      <c r="I101" s="123"/>
      <c r="J101" s="124">
        <f>J136</f>
        <v>0</v>
      </c>
      <c r="L101" s="121"/>
    </row>
    <row r="102" spans="1:31" s="10" customFormat="1" ht="19.899999999999999" customHeight="1">
      <c r="B102" s="121"/>
      <c r="D102" s="122" t="s">
        <v>1919</v>
      </c>
      <c r="E102" s="123"/>
      <c r="F102" s="123"/>
      <c r="G102" s="123"/>
      <c r="H102" s="123"/>
      <c r="I102" s="123"/>
      <c r="J102" s="124">
        <f>J147</f>
        <v>0</v>
      </c>
      <c r="L102" s="121"/>
    </row>
    <row r="103" spans="1:31" s="10" customFormat="1" ht="19.899999999999999" customHeight="1">
      <c r="B103" s="121"/>
      <c r="D103" s="122" t="s">
        <v>1920</v>
      </c>
      <c r="E103" s="123"/>
      <c r="F103" s="123"/>
      <c r="G103" s="123"/>
      <c r="H103" s="123"/>
      <c r="I103" s="123"/>
      <c r="J103" s="124">
        <f>J151</f>
        <v>0</v>
      </c>
      <c r="L103" s="121"/>
    </row>
    <row r="104" spans="1:31" s="9" customFormat="1" ht="24.95" customHeight="1">
      <c r="B104" s="117"/>
      <c r="D104" s="118" t="s">
        <v>862</v>
      </c>
      <c r="E104" s="119"/>
      <c r="F104" s="119"/>
      <c r="G104" s="119"/>
      <c r="H104" s="119"/>
      <c r="I104" s="119"/>
      <c r="J104" s="120">
        <f>J158</f>
        <v>0</v>
      </c>
      <c r="L104" s="117"/>
    </row>
    <row r="105" spans="1:31" s="9" customFormat="1" ht="24.95" customHeight="1">
      <c r="B105" s="117"/>
      <c r="D105" s="118" t="s">
        <v>1687</v>
      </c>
      <c r="E105" s="119"/>
      <c r="F105" s="119"/>
      <c r="G105" s="119"/>
      <c r="H105" s="119"/>
      <c r="I105" s="119"/>
      <c r="J105" s="120">
        <f>J160</f>
        <v>0</v>
      </c>
      <c r="L105" s="117"/>
    </row>
    <row r="106" spans="1:31" s="10" customFormat="1" ht="19.899999999999999" customHeight="1">
      <c r="B106" s="121"/>
      <c r="D106" s="122" t="s">
        <v>1921</v>
      </c>
      <c r="E106" s="123"/>
      <c r="F106" s="123"/>
      <c r="G106" s="123"/>
      <c r="H106" s="123"/>
      <c r="I106" s="123"/>
      <c r="J106" s="124">
        <f>J161</f>
        <v>0</v>
      </c>
      <c r="L106" s="121"/>
    </row>
    <row r="107" spans="1:31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150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14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356" t="str">
        <f>E7</f>
        <v>Rekonštrukcia predškolského zariadenia MŠ Hrebendova,Lunik IX Košice</v>
      </c>
      <c r="F116" s="357"/>
      <c r="G116" s="357"/>
      <c r="H116" s="357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141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2"/>
      <c r="D118" s="32"/>
      <c r="E118" s="352" t="str">
        <f>E9</f>
        <v>SO 09 - Prekládka vedenia NN</v>
      </c>
      <c r="F118" s="355"/>
      <c r="G118" s="355"/>
      <c r="H118" s="355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7" t="s">
        <v>18</v>
      </c>
      <c r="D120" s="32"/>
      <c r="E120" s="32"/>
      <c r="F120" s="25" t="str">
        <f>F12</f>
        <v xml:space="preserve"> </v>
      </c>
      <c r="G120" s="32"/>
      <c r="H120" s="32"/>
      <c r="I120" s="27" t="s">
        <v>20</v>
      </c>
      <c r="J120" s="55" t="str">
        <f>IF(J12="","",J12)</f>
        <v/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21</v>
      </c>
      <c r="D122" s="32"/>
      <c r="E122" s="32"/>
      <c r="F122" s="25" t="str">
        <f>E15</f>
        <v xml:space="preserve"> </v>
      </c>
      <c r="G122" s="32"/>
      <c r="H122" s="32"/>
      <c r="I122" s="27" t="s">
        <v>25</v>
      </c>
      <c r="J122" s="30" t="str">
        <f>E21</f>
        <v xml:space="preserve"> 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5.2" customHeight="1">
      <c r="A123" s="32"/>
      <c r="B123" s="33"/>
      <c r="C123" s="27" t="s">
        <v>24</v>
      </c>
      <c r="D123" s="32"/>
      <c r="E123" s="32"/>
      <c r="F123" s="25" t="str">
        <f>IF(E18="","",E18)</f>
        <v/>
      </c>
      <c r="G123" s="32"/>
      <c r="H123" s="32"/>
      <c r="I123" s="27" t="s">
        <v>27</v>
      </c>
      <c r="J123" s="30" t="str">
        <f>E24</f>
        <v xml:space="preserve"> 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25"/>
      <c r="B125" s="126"/>
      <c r="C125" s="127" t="s">
        <v>151</v>
      </c>
      <c r="D125" s="128" t="s">
        <v>54</v>
      </c>
      <c r="E125" s="128" t="s">
        <v>50</v>
      </c>
      <c r="F125" s="128" t="s">
        <v>51</v>
      </c>
      <c r="G125" s="128" t="s">
        <v>152</v>
      </c>
      <c r="H125" s="128" t="s">
        <v>153</v>
      </c>
      <c r="I125" s="128" t="s">
        <v>154</v>
      </c>
      <c r="J125" s="129" t="s">
        <v>145</v>
      </c>
      <c r="K125" s="130" t="s">
        <v>155</v>
      </c>
      <c r="L125" s="131"/>
      <c r="M125" s="62" t="s">
        <v>1</v>
      </c>
      <c r="N125" s="63" t="s">
        <v>33</v>
      </c>
      <c r="O125" s="63" t="s">
        <v>156</v>
      </c>
      <c r="P125" s="63" t="s">
        <v>157</v>
      </c>
      <c r="Q125" s="63" t="s">
        <v>158</v>
      </c>
      <c r="R125" s="63" t="s">
        <v>159</v>
      </c>
      <c r="S125" s="63" t="s">
        <v>160</v>
      </c>
      <c r="T125" s="64" t="s">
        <v>161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>
      <c r="A126" s="32"/>
      <c r="B126" s="33"/>
      <c r="C126" s="69" t="s">
        <v>146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P127+P135+P158+P160</f>
        <v>0</v>
      </c>
      <c r="Q126" s="66"/>
      <c r="R126" s="133">
        <f>R127+R135+R158+R160</f>
        <v>0</v>
      </c>
      <c r="S126" s="66"/>
      <c r="T126" s="134">
        <f>T127+T135+T158+T160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68</v>
      </c>
      <c r="AU126" s="17" t="s">
        <v>147</v>
      </c>
      <c r="BK126" s="135">
        <f>BK127+BK135+BK158+BK160</f>
        <v>0</v>
      </c>
    </row>
    <row r="127" spans="1:63" s="12" customFormat="1" ht="25.9" customHeight="1">
      <c r="B127" s="136"/>
      <c r="D127" s="137" t="s">
        <v>68</v>
      </c>
      <c r="E127" s="138" t="s">
        <v>200</v>
      </c>
      <c r="F127" s="138" t="s">
        <v>201</v>
      </c>
      <c r="I127" s="139"/>
      <c r="J127" s="140">
        <f>BK127</f>
        <v>0</v>
      </c>
      <c r="L127" s="136"/>
      <c r="M127" s="141"/>
      <c r="N127" s="142"/>
      <c r="O127" s="142"/>
      <c r="P127" s="143">
        <f>P128+P130</f>
        <v>0</v>
      </c>
      <c r="Q127" s="142"/>
      <c r="R127" s="143">
        <f>R128+R130</f>
        <v>0</v>
      </c>
      <c r="S127" s="142"/>
      <c r="T127" s="144">
        <f>T128+T130</f>
        <v>0</v>
      </c>
      <c r="AR127" s="137" t="s">
        <v>77</v>
      </c>
      <c r="AT127" s="145" t="s">
        <v>68</v>
      </c>
      <c r="AU127" s="145" t="s">
        <v>69</v>
      </c>
      <c r="AY127" s="137" t="s">
        <v>164</v>
      </c>
      <c r="BK127" s="146">
        <f>BK128+BK130</f>
        <v>0</v>
      </c>
    </row>
    <row r="128" spans="1:63" s="12" customFormat="1" ht="22.9" customHeight="1">
      <c r="B128" s="136"/>
      <c r="D128" s="137" t="s">
        <v>68</v>
      </c>
      <c r="E128" s="147" t="s">
        <v>77</v>
      </c>
      <c r="F128" s="147" t="s">
        <v>202</v>
      </c>
      <c r="I128" s="139"/>
      <c r="J128" s="148">
        <f>BK128</f>
        <v>0</v>
      </c>
      <c r="L128" s="136"/>
      <c r="M128" s="141"/>
      <c r="N128" s="142"/>
      <c r="O128" s="142"/>
      <c r="P128" s="143">
        <f>P129</f>
        <v>0</v>
      </c>
      <c r="Q128" s="142"/>
      <c r="R128" s="143">
        <f>R129</f>
        <v>0</v>
      </c>
      <c r="S128" s="142"/>
      <c r="T128" s="144">
        <f>T129</f>
        <v>0</v>
      </c>
      <c r="AR128" s="137" t="s">
        <v>77</v>
      </c>
      <c r="AT128" s="145" t="s">
        <v>68</v>
      </c>
      <c r="AU128" s="145" t="s">
        <v>77</v>
      </c>
      <c r="AY128" s="137" t="s">
        <v>164</v>
      </c>
      <c r="BK128" s="146">
        <f>BK129</f>
        <v>0</v>
      </c>
    </row>
    <row r="129" spans="1:65" s="2" customFormat="1" ht="14.45" customHeight="1">
      <c r="A129" s="32"/>
      <c r="B129" s="149"/>
      <c r="C129" s="150" t="s">
        <v>77</v>
      </c>
      <c r="D129" s="150" t="s">
        <v>167</v>
      </c>
      <c r="E129" s="151" t="s">
        <v>1922</v>
      </c>
      <c r="F129" s="152" t="s">
        <v>1923</v>
      </c>
      <c r="G129" s="153" t="s">
        <v>205</v>
      </c>
      <c r="H129" s="154">
        <v>3</v>
      </c>
      <c r="I129" s="155"/>
      <c r="J129" s="156">
        <f>ROUND(I129*H129,2)</f>
        <v>0</v>
      </c>
      <c r="K129" s="157"/>
      <c r="L129" s="33"/>
      <c r="M129" s="158" t="s">
        <v>1</v>
      </c>
      <c r="N129" s="159" t="s">
        <v>35</v>
      </c>
      <c r="O129" s="58"/>
      <c r="P129" s="160">
        <f>O129*H129</f>
        <v>0</v>
      </c>
      <c r="Q129" s="160">
        <v>0</v>
      </c>
      <c r="R129" s="160">
        <f>Q129*H129</f>
        <v>0</v>
      </c>
      <c r="S129" s="160">
        <v>0</v>
      </c>
      <c r="T129" s="16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176</v>
      </c>
      <c r="AT129" s="162" t="s">
        <v>167</v>
      </c>
      <c r="AU129" s="162" t="s">
        <v>84</v>
      </c>
      <c r="AY129" s="17" t="s">
        <v>164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84</v>
      </c>
      <c r="BK129" s="163">
        <f>ROUND(I129*H129,2)</f>
        <v>0</v>
      </c>
      <c r="BL129" s="17" t="s">
        <v>176</v>
      </c>
      <c r="BM129" s="162" t="s">
        <v>84</v>
      </c>
    </row>
    <row r="130" spans="1:65" s="12" customFormat="1" ht="22.9" customHeight="1">
      <c r="B130" s="136"/>
      <c r="D130" s="137" t="s">
        <v>68</v>
      </c>
      <c r="E130" s="147" t="s">
        <v>233</v>
      </c>
      <c r="F130" s="147" t="s">
        <v>285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SUM(P131:P134)</f>
        <v>0</v>
      </c>
      <c r="Q130" s="142"/>
      <c r="R130" s="143">
        <f>SUM(R131:R134)</f>
        <v>0</v>
      </c>
      <c r="S130" s="142"/>
      <c r="T130" s="144">
        <f>SUM(T131:T134)</f>
        <v>0</v>
      </c>
      <c r="AR130" s="137" t="s">
        <v>77</v>
      </c>
      <c r="AT130" s="145" t="s">
        <v>68</v>
      </c>
      <c r="AU130" s="145" t="s">
        <v>77</v>
      </c>
      <c r="AY130" s="137" t="s">
        <v>164</v>
      </c>
      <c r="BK130" s="146">
        <f>SUM(BK131:BK134)</f>
        <v>0</v>
      </c>
    </row>
    <row r="131" spans="1:65" s="2" customFormat="1" ht="24.2" customHeight="1">
      <c r="A131" s="32"/>
      <c r="B131" s="149"/>
      <c r="C131" s="150" t="s">
        <v>84</v>
      </c>
      <c r="D131" s="150" t="s">
        <v>167</v>
      </c>
      <c r="E131" s="151" t="s">
        <v>1924</v>
      </c>
      <c r="F131" s="152" t="s">
        <v>1925</v>
      </c>
      <c r="G131" s="153" t="s">
        <v>280</v>
      </c>
      <c r="H131" s="154">
        <v>20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35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176</v>
      </c>
      <c r="AT131" s="162" t="s">
        <v>167</v>
      </c>
      <c r="AU131" s="162" t="s">
        <v>84</v>
      </c>
      <c r="AY131" s="17" t="s">
        <v>164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84</v>
      </c>
      <c r="BK131" s="163">
        <f>ROUND(I131*H131,2)</f>
        <v>0</v>
      </c>
      <c r="BL131" s="17" t="s">
        <v>176</v>
      </c>
      <c r="BM131" s="162" t="s">
        <v>176</v>
      </c>
    </row>
    <row r="132" spans="1:65" s="2" customFormat="1" ht="24.2" customHeight="1">
      <c r="A132" s="32"/>
      <c r="B132" s="149"/>
      <c r="C132" s="150" t="s">
        <v>177</v>
      </c>
      <c r="D132" s="150" t="s">
        <v>167</v>
      </c>
      <c r="E132" s="151" t="s">
        <v>1926</v>
      </c>
      <c r="F132" s="152" t="s">
        <v>1927</v>
      </c>
      <c r="G132" s="153" t="s">
        <v>280</v>
      </c>
      <c r="H132" s="154">
        <v>20</v>
      </c>
      <c r="I132" s="155"/>
      <c r="J132" s="156">
        <f>ROUND(I132*H132,2)</f>
        <v>0</v>
      </c>
      <c r="K132" s="157"/>
      <c r="L132" s="33"/>
      <c r="M132" s="158" t="s">
        <v>1</v>
      </c>
      <c r="N132" s="159" t="s">
        <v>35</v>
      </c>
      <c r="O132" s="58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176</v>
      </c>
      <c r="AT132" s="162" t="s">
        <v>167</v>
      </c>
      <c r="AU132" s="162" t="s">
        <v>84</v>
      </c>
      <c r="AY132" s="17" t="s">
        <v>164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7" t="s">
        <v>84</v>
      </c>
      <c r="BK132" s="163">
        <f>ROUND(I132*H132,2)</f>
        <v>0</v>
      </c>
      <c r="BL132" s="17" t="s">
        <v>176</v>
      </c>
      <c r="BM132" s="162" t="s">
        <v>181</v>
      </c>
    </row>
    <row r="133" spans="1:65" s="2" customFormat="1" ht="24.2" customHeight="1">
      <c r="A133" s="32"/>
      <c r="B133" s="149"/>
      <c r="C133" s="150" t="s">
        <v>176</v>
      </c>
      <c r="D133" s="150" t="s">
        <v>167</v>
      </c>
      <c r="E133" s="151" t="s">
        <v>1928</v>
      </c>
      <c r="F133" s="152" t="s">
        <v>1929</v>
      </c>
      <c r="G133" s="153" t="s">
        <v>205</v>
      </c>
      <c r="H133" s="154">
        <v>3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35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176</v>
      </c>
      <c r="AT133" s="162" t="s">
        <v>167</v>
      </c>
      <c r="AU133" s="162" t="s">
        <v>84</v>
      </c>
      <c r="AY133" s="17" t="s">
        <v>164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84</v>
      </c>
      <c r="BK133" s="163">
        <f>ROUND(I133*H133,2)</f>
        <v>0</v>
      </c>
      <c r="BL133" s="17" t="s">
        <v>176</v>
      </c>
      <c r="BM133" s="162" t="s">
        <v>227</v>
      </c>
    </row>
    <row r="134" spans="1:65" s="2" customFormat="1" ht="24.2" customHeight="1">
      <c r="A134" s="32"/>
      <c r="B134" s="149"/>
      <c r="C134" s="164" t="s">
        <v>216</v>
      </c>
      <c r="D134" s="164" t="s">
        <v>172</v>
      </c>
      <c r="E134" s="165" t="s">
        <v>1930</v>
      </c>
      <c r="F134" s="166" t="s">
        <v>1931</v>
      </c>
      <c r="G134" s="167" t="s">
        <v>205</v>
      </c>
      <c r="H134" s="168">
        <v>3</v>
      </c>
      <c r="I134" s="169"/>
      <c r="J134" s="170">
        <f>ROUND(I134*H134,2)</f>
        <v>0</v>
      </c>
      <c r="K134" s="171"/>
      <c r="L134" s="172"/>
      <c r="M134" s="173" t="s">
        <v>1</v>
      </c>
      <c r="N134" s="174" t="s">
        <v>35</v>
      </c>
      <c r="O134" s="58"/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227</v>
      </c>
      <c r="AT134" s="162" t="s">
        <v>172</v>
      </c>
      <c r="AU134" s="162" t="s">
        <v>84</v>
      </c>
      <c r="AY134" s="17" t="s">
        <v>164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7" t="s">
        <v>84</v>
      </c>
      <c r="BK134" s="163">
        <f>ROUND(I134*H134,2)</f>
        <v>0</v>
      </c>
      <c r="BL134" s="17" t="s">
        <v>176</v>
      </c>
      <c r="BM134" s="162" t="s">
        <v>238</v>
      </c>
    </row>
    <row r="135" spans="1:65" s="12" customFormat="1" ht="25.9" customHeight="1">
      <c r="B135" s="136"/>
      <c r="D135" s="137" t="s">
        <v>68</v>
      </c>
      <c r="E135" s="138" t="s">
        <v>172</v>
      </c>
      <c r="F135" s="138" t="s">
        <v>1022</v>
      </c>
      <c r="I135" s="139"/>
      <c r="J135" s="140">
        <f>BK135</f>
        <v>0</v>
      </c>
      <c r="L135" s="136"/>
      <c r="M135" s="141"/>
      <c r="N135" s="142"/>
      <c r="O135" s="142"/>
      <c r="P135" s="143">
        <f>P136+P147+P151</f>
        <v>0</v>
      </c>
      <c r="Q135" s="142"/>
      <c r="R135" s="143">
        <f>R136+R147+R151</f>
        <v>0</v>
      </c>
      <c r="S135" s="142"/>
      <c r="T135" s="144">
        <f>T136+T147+T151</f>
        <v>0</v>
      </c>
      <c r="AR135" s="137" t="s">
        <v>177</v>
      </c>
      <c r="AT135" s="145" t="s">
        <v>68</v>
      </c>
      <c r="AU135" s="145" t="s">
        <v>69</v>
      </c>
      <c r="AY135" s="137" t="s">
        <v>164</v>
      </c>
      <c r="BK135" s="146">
        <f>BK136+BK147+BK151</f>
        <v>0</v>
      </c>
    </row>
    <row r="136" spans="1:65" s="12" customFormat="1" ht="22.9" customHeight="1">
      <c r="B136" s="136"/>
      <c r="D136" s="137" t="s">
        <v>68</v>
      </c>
      <c r="E136" s="147" t="s">
        <v>1023</v>
      </c>
      <c r="F136" s="147" t="s">
        <v>1024</v>
      </c>
      <c r="I136" s="139"/>
      <c r="J136" s="148">
        <f>BK136</f>
        <v>0</v>
      </c>
      <c r="L136" s="136"/>
      <c r="M136" s="141"/>
      <c r="N136" s="142"/>
      <c r="O136" s="142"/>
      <c r="P136" s="143">
        <f>SUM(P137:P146)</f>
        <v>0</v>
      </c>
      <c r="Q136" s="142"/>
      <c r="R136" s="143">
        <f>SUM(R137:R146)</f>
        <v>0</v>
      </c>
      <c r="S136" s="142"/>
      <c r="T136" s="144">
        <f>SUM(T137:T146)</f>
        <v>0</v>
      </c>
      <c r="AR136" s="137" t="s">
        <v>177</v>
      </c>
      <c r="AT136" s="145" t="s">
        <v>68</v>
      </c>
      <c r="AU136" s="145" t="s">
        <v>77</v>
      </c>
      <c r="AY136" s="137" t="s">
        <v>164</v>
      </c>
      <c r="BK136" s="146">
        <f>SUM(BK137:BK146)</f>
        <v>0</v>
      </c>
    </row>
    <row r="137" spans="1:65" s="2" customFormat="1" ht="14.45" customHeight="1">
      <c r="A137" s="32"/>
      <c r="B137" s="149"/>
      <c r="C137" s="150" t="s">
        <v>181</v>
      </c>
      <c r="D137" s="150" t="s">
        <v>167</v>
      </c>
      <c r="E137" s="151" t="s">
        <v>1932</v>
      </c>
      <c r="F137" s="152" t="s">
        <v>1933</v>
      </c>
      <c r="G137" s="153" t="s">
        <v>280</v>
      </c>
      <c r="H137" s="154">
        <v>300</v>
      </c>
      <c r="I137" s="155"/>
      <c r="J137" s="156">
        <f t="shared" ref="J137:J146" si="0">ROUND(I137*H137,2)</f>
        <v>0</v>
      </c>
      <c r="K137" s="157"/>
      <c r="L137" s="33"/>
      <c r="M137" s="158" t="s">
        <v>1</v>
      </c>
      <c r="N137" s="159" t="s">
        <v>35</v>
      </c>
      <c r="O137" s="58"/>
      <c r="P137" s="160">
        <f t="shared" ref="P137:P146" si="1">O137*H137</f>
        <v>0</v>
      </c>
      <c r="Q137" s="160">
        <v>0</v>
      </c>
      <c r="R137" s="160">
        <f t="shared" ref="R137:R146" si="2">Q137*H137</f>
        <v>0</v>
      </c>
      <c r="S137" s="160">
        <v>0</v>
      </c>
      <c r="T137" s="161">
        <f t="shared" ref="T137:T146" si="3"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472</v>
      </c>
      <c r="AT137" s="162" t="s">
        <v>167</v>
      </c>
      <c r="AU137" s="162" t="s">
        <v>84</v>
      </c>
      <c r="AY137" s="17" t="s">
        <v>164</v>
      </c>
      <c r="BE137" s="163">
        <f t="shared" ref="BE137:BE146" si="4">IF(N137="základná",J137,0)</f>
        <v>0</v>
      </c>
      <c r="BF137" s="163">
        <f t="shared" ref="BF137:BF146" si="5">IF(N137="znížená",J137,0)</f>
        <v>0</v>
      </c>
      <c r="BG137" s="163">
        <f t="shared" ref="BG137:BG146" si="6">IF(N137="zákl. prenesená",J137,0)</f>
        <v>0</v>
      </c>
      <c r="BH137" s="163">
        <f t="shared" ref="BH137:BH146" si="7">IF(N137="zníž. prenesená",J137,0)</f>
        <v>0</v>
      </c>
      <c r="BI137" s="163">
        <f t="shared" ref="BI137:BI146" si="8">IF(N137="nulová",J137,0)</f>
        <v>0</v>
      </c>
      <c r="BJ137" s="17" t="s">
        <v>84</v>
      </c>
      <c r="BK137" s="163">
        <f t="shared" ref="BK137:BK146" si="9">ROUND(I137*H137,2)</f>
        <v>0</v>
      </c>
      <c r="BL137" s="17" t="s">
        <v>472</v>
      </c>
      <c r="BM137" s="162" t="s">
        <v>247</v>
      </c>
    </row>
    <row r="138" spans="1:65" s="2" customFormat="1" ht="14.45" customHeight="1">
      <c r="A138" s="32"/>
      <c r="B138" s="149"/>
      <c r="C138" s="150" t="s">
        <v>223</v>
      </c>
      <c r="D138" s="150" t="s">
        <v>167</v>
      </c>
      <c r="E138" s="151" t="s">
        <v>1934</v>
      </c>
      <c r="F138" s="152" t="s">
        <v>1935</v>
      </c>
      <c r="G138" s="153" t="s">
        <v>280</v>
      </c>
      <c r="H138" s="154">
        <v>300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35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472</v>
      </c>
      <c r="AT138" s="162" t="s">
        <v>167</v>
      </c>
      <c r="AU138" s="162" t="s">
        <v>84</v>
      </c>
      <c r="AY138" s="17" t="s">
        <v>164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472</v>
      </c>
      <c r="BM138" s="162" t="s">
        <v>255</v>
      </c>
    </row>
    <row r="139" spans="1:65" s="2" customFormat="1" ht="14.45" customHeight="1">
      <c r="A139" s="32"/>
      <c r="B139" s="149"/>
      <c r="C139" s="164" t="s">
        <v>227</v>
      </c>
      <c r="D139" s="164" t="s">
        <v>172</v>
      </c>
      <c r="E139" s="165" t="s">
        <v>1936</v>
      </c>
      <c r="F139" s="166" t="s">
        <v>1937</v>
      </c>
      <c r="G139" s="167" t="s">
        <v>280</v>
      </c>
      <c r="H139" s="168">
        <v>300</v>
      </c>
      <c r="I139" s="169"/>
      <c r="J139" s="170">
        <f t="shared" si="0"/>
        <v>0</v>
      </c>
      <c r="K139" s="171"/>
      <c r="L139" s="172"/>
      <c r="M139" s="173" t="s">
        <v>1</v>
      </c>
      <c r="N139" s="174" t="s">
        <v>35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574</v>
      </c>
      <c r="AT139" s="162" t="s">
        <v>172</v>
      </c>
      <c r="AU139" s="162" t="s">
        <v>84</v>
      </c>
      <c r="AY139" s="17" t="s">
        <v>164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472</v>
      </c>
      <c r="BM139" s="162" t="s">
        <v>171</v>
      </c>
    </row>
    <row r="140" spans="1:65" s="2" customFormat="1" ht="14.45" customHeight="1">
      <c r="A140" s="32"/>
      <c r="B140" s="149"/>
      <c r="C140" s="164" t="s">
        <v>233</v>
      </c>
      <c r="D140" s="164" t="s">
        <v>172</v>
      </c>
      <c r="E140" s="165" t="s">
        <v>1938</v>
      </c>
      <c r="F140" s="166" t="s">
        <v>1939</v>
      </c>
      <c r="G140" s="167" t="s">
        <v>280</v>
      </c>
      <c r="H140" s="168">
        <v>300</v>
      </c>
      <c r="I140" s="169"/>
      <c r="J140" s="170">
        <f t="shared" si="0"/>
        <v>0</v>
      </c>
      <c r="K140" s="171"/>
      <c r="L140" s="172"/>
      <c r="M140" s="173" t="s">
        <v>1</v>
      </c>
      <c r="N140" s="174" t="s">
        <v>35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574</v>
      </c>
      <c r="AT140" s="162" t="s">
        <v>172</v>
      </c>
      <c r="AU140" s="162" t="s">
        <v>84</v>
      </c>
      <c r="AY140" s="17" t="s">
        <v>164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472</v>
      </c>
      <c r="BM140" s="162" t="s">
        <v>273</v>
      </c>
    </row>
    <row r="141" spans="1:65" s="2" customFormat="1" ht="14.45" customHeight="1">
      <c r="A141" s="32"/>
      <c r="B141" s="149"/>
      <c r="C141" s="164" t="s">
        <v>238</v>
      </c>
      <c r="D141" s="164" t="s">
        <v>172</v>
      </c>
      <c r="E141" s="165" t="s">
        <v>1940</v>
      </c>
      <c r="F141" s="166" t="s">
        <v>1941</v>
      </c>
      <c r="G141" s="167" t="s">
        <v>280</v>
      </c>
      <c r="H141" s="168">
        <v>8</v>
      </c>
      <c r="I141" s="169"/>
      <c r="J141" s="170">
        <f t="shared" si="0"/>
        <v>0</v>
      </c>
      <c r="K141" s="171"/>
      <c r="L141" s="172"/>
      <c r="M141" s="173" t="s">
        <v>1</v>
      </c>
      <c r="N141" s="174" t="s">
        <v>35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574</v>
      </c>
      <c r="AT141" s="162" t="s">
        <v>172</v>
      </c>
      <c r="AU141" s="162" t="s">
        <v>84</v>
      </c>
      <c r="AY141" s="17" t="s">
        <v>164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472</v>
      </c>
      <c r="BM141" s="162" t="s">
        <v>7</v>
      </c>
    </row>
    <row r="142" spans="1:65" s="2" customFormat="1" ht="14.45" customHeight="1">
      <c r="A142" s="32"/>
      <c r="B142" s="149"/>
      <c r="C142" s="164" t="s">
        <v>242</v>
      </c>
      <c r="D142" s="164" t="s">
        <v>172</v>
      </c>
      <c r="E142" s="165" t="s">
        <v>1942</v>
      </c>
      <c r="F142" s="166" t="s">
        <v>1941</v>
      </c>
      <c r="G142" s="167" t="s">
        <v>280</v>
      </c>
      <c r="H142" s="168">
        <v>8</v>
      </c>
      <c r="I142" s="169"/>
      <c r="J142" s="170">
        <f t="shared" si="0"/>
        <v>0</v>
      </c>
      <c r="K142" s="171"/>
      <c r="L142" s="172"/>
      <c r="M142" s="173" t="s">
        <v>1</v>
      </c>
      <c r="N142" s="174" t="s">
        <v>35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574</v>
      </c>
      <c r="AT142" s="162" t="s">
        <v>172</v>
      </c>
      <c r="AU142" s="162" t="s">
        <v>84</v>
      </c>
      <c r="AY142" s="17" t="s">
        <v>164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472</v>
      </c>
      <c r="BM142" s="162" t="s">
        <v>290</v>
      </c>
    </row>
    <row r="143" spans="1:65" s="2" customFormat="1" ht="24.2" customHeight="1">
      <c r="A143" s="32"/>
      <c r="B143" s="149"/>
      <c r="C143" s="150" t="s">
        <v>247</v>
      </c>
      <c r="D143" s="150" t="s">
        <v>167</v>
      </c>
      <c r="E143" s="151" t="s">
        <v>1943</v>
      </c>
      <c r="F143" s="152" t="s">
        <v>1944</v>
      </c>
      <c r="G143" s="153" t="s">
        <v>293</v>
      </c>
      <c r="H143" s="154">
        <v>4</v>
      </c>
      <c r="I143" s="155"/>
      <c r="J143" s="156">
        <f t="shared" si="0"/>
        <v>0</v>
      </c>
      <c r="K143" s="157"/>
      <c r="L143" s="33"/>
      <c r="M143" s="158" t="s">
        <v>1</v>
      </c>
      <c r="N143" s="159" t="s">
        <v>35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472</v>
      </c>
      <c r="AT143" s="162" t="s">
        <v>167</v>
      </c>
      <c r="AU143" s="162" t="s">
        <v>84</v>
      </c>
      <c r="AY143" s="17" t="s">
        <v>164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472</v>
      </c>
      <c r="BM143" s="162" t="s">
        <v>299</v>
      </c>
    </row>
    <row r="144" spans="1:65" s="2" customFormat="1" ht="14.45" customHeight="1">
      <c r="A144" s="32"/>
      <c r="B144" s="149"/>
      <c r="C144" s="164" t="s">
        <v>251</v>
      </c>
      <c r="D144" s="164" t="s">
        <v>172</v>
      </c>
      <c r="E144" s="165" t="s">
        <v>1945</v>
      </c>
      <c r="F144" s="166" t="s">
        <v>1946</v>
      </c>
      <c r="G144" s="167" t="s">
        <v>293</v>
      </c>
      <c r="H144" s="168">
        <v>4</v>
      </c>
      <c r="I144" s="169"/>
      <c r="J144" s="170">
        <f t="shared" si="0"/>
        <v>0</v>
      </c>
      <c r="K144" s="171"/>
      <c r="L144" s="172"/>
      <c r="M144" s="173" t="s">
        <v>1</v>
      </c>
      <c r="N144" s="174" t="s">
        <v>35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574</v>
      </c>
      <c r="AT144" s="162" t="s">
        <v>172</v>
      </c>
      <c r="AU144" s="162" t="s">
        <v>84</v>
      </c>
      <c r="AY144" s="17" t="s">
        <v>164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472</v>
      </c>
      <c r="BM144" s="162" t="s">
        <v>308</v>
      </c>
    </row>
    <row r="145" spans="1:65" s="2" customFormat="1" ht="24.2" customHeight="1">
      <c r="A145" s="32"/>
      <c r="B145" s="149"/>
      <c r="C145" s="150" t="s">
        <v>255</v>
      </c>
      <c r="D145" s="150" t="s">
        <v>167</v>
      </c>
      <c r="E145" s="151" t="s">
        <v>1947</v>
      </c>
      <c r="F145" s="152" t="s">
        <v>1948</v>
      </c>
      <c r="G145" s="153" t="s">
        <v>280</v>
      </c>
      <c r="H145" s="154">
        <v>300</v>
      </c>
      <c r="I145" s="155"/>
      <c r="J145" s="156">
        <f t="shared" si="0"/>
        <v>0</v>
      </c>
      <c r="K145" s="157"/>
      <c r="L145" s="33"/>
      <c r="M145" s="158" t="s">
        <v>1</v>
      </c>
      <c r="N145" s="159" t="s">
        <v>35</v>
      </c>
      <c r="O145" s="58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472</v>
      </c>
      <c r="AT145" s="162" t="s">
        <v>167</v>
      </c>
      <c r="AU145" s="162" t="s">
        <v>84</v>
      </c>
      <c r="AY145" s="17" t="s">
        <v>164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472</v>
      </c>
      <c r="BM145" s="162" t="s">
        <v>316</v>
      </c>
    </row>
    <row r="146" spans="1:65" s="2" customFormat="1" ht="24.2" customHeight="1">
      <c r="A146" s="32"/>
      <c r="B146" s="149"/>
      <c r="C146" s="164" t="s">
        <v>262</v>
      </c>
      <c r="D146" s="164" t="s">
        <v>172</v>
      </c>
      <c r="E146" s="165" t="s">
        <v>1949</v>
      </c>
      <c r="F146" s="166" t="s">
        <v>1950</v>
      </c>
      <c r="G146" s="167" t="s">
        <v>280</v>
      </c>
      <c r="H146" s="168">
        <v>300</v>
      </c>
      <c r="I146" s="169"/>
      <c r="J146" s="170">
        <f t="shared" si="0"/>
        <v>0</v>
      </c>
      <c r="K146" s="171"/>
      <c r="L146" s="172"/>
      <c r="M146" s="173" t="s">
        <v>1</v>
      </c>
      <c r="N146" s="174" t="s">
        <v>35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574</v>
      </c>
      <c r="AT146" s="162" t="s">
        <v>172</v>
      </c>
      <c r="AU146" s="162" t="s">
        <v>84</v>
      </c>
      <c r="AY146" s="17" t="s">
        <v>164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472</v>
      </c>
      <c r="BM146" s="162" t="s">
        <v>324</v>
      </c>
    </row>
    <row r="147" spans="1:65" s="12" customFormat="1" ht="22.9" customHeight="1">
      <c r="B147" s="136"/>
      <c r="D147" s="137" t="s">
        <v>68</v>
      </c>
      <c r="E147" s="147" t="s">
        <v>1951</v>
      </c>
      <c r="F147" s="147" t="s">
        <v>1952</v>
      </c>
      <c r="I147" s="139"/>
      <c r="J147" s="148">
        <f>BK147</f>
        <v>0</v>
      </c>
      <c r="L147" s="136"/>
      <c r="M147" s="141"/>
      <c r="N147" s="142"/>
      <c r="O147" s="142"/>
      <c r="P147" s="143">
        <f>SUM(P148:P150)</f>
        <v>0</v>
      </c>
      <c r="Q147" s="142"/>
      <c r="R147" s="143">
        <f>SUM(R148:R150)</f>
        <v>0</v>
      </c>
      <c r="S147" s="142"/>
      <c r="T147" s="144">
        <f>SUM(T148:T150)</f>
        <v>0</v>
      </c>
      <c r="AR147" s="137" t="s">
        <v>177</v>
      </c>
      <c r="AT147" s="145" t="s">
        <v>68</v>
      </c>
      <c r="AU147" s="145" t="s">
        <v>77</v>
      </c>
      <c r="AY147" s="137" t="s">
        <v>164</v>
      </c>
      <c r="BK147" s="146">
        <f>SUM(BK148:BK150)</f>
        <v>0</v>
      </c>
    </row>
    <row r="148" spans="1:65" s="2" customFormat="1" ht="24.2" customHeight="1">
      <c r="A148" s="32"/>
      <c r="B148" s="149"/>
      <c r="C148" s="150" t="s">
        <v>171</v>
      </c>
      <c r="D148" s="150" t="s">
        <v>167</v>
      </c>
      <c r="E148" s="151" t="s">
        <v>1953</v>
      </c>
      <c r="F148" s="152" t="s">
        <v>1954</v>
      </c>
      <c r="G148" s="153" t="s">
        <v>1539</v>
      </c>
      <c r="H148" s="154">
        <v>4</v>
      </c>
      <c r="I148" s="155"/>
      <c r="J148" s="156">
        <f>ROUND(I148*H148,2)</f>
        <v>0</v>
      </c>
      <c r="K148" s="157"/>
      <c r="L148" s="33"/>
      <c r="M148" s="158" t="s">
        <v>1</v>
      </c>
      <c r="N148" s="159" t="s">
        <v>35</v>
      </c>
      <c r="O148" s="58"/>
      <c r="P148" s="160">
        <f>O148*H148</f>
        <v>0</v>
      </c>
      <c r="Q148" s="160">
        <v>0</v>
      </c>
      <c r="R148" s="160">
        <f>Q148*H148</f>
        <v>0</v>
      </c>
      <c r="S148" s="160">
        <v>0</v>
      </c>
      <c r="T148" s="161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472</v>
      </c>
      <c r="AT148" s="162" t="s">
        <v>167</v>
      </c>
      <c r="AU148" s="162" t="s">
        <v>84</v>
      </c>
      <c r="AY148" s="17" t="s">
        <v>164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7" t="s">
        <v>84</v>
      </c>
      <c r="BK148" s="163">
        <f>ROUND(I148*H148,2)</f>
        <v>0</v>
      </c>
      <c r="BL148" s="17" t="s">
        <v>472</v>
      </c>
      <c r="BM148" s="162" t="s">
        <v>175</v>
      </c>
    </row>
    <row r="149" spans="1:65" s="2" customFormat="1" ht="14.45" customHeight="1">
      <c r="A149" s="32"/>
      <c r="B149" s="149"/>
      <c r="C149" s="164" t="s">
        <v>269</v>
      </c>
      <c r="D149" s="164" t="s">
        <v>172</v>
      </c>
      <c r="E149" s="165" t="s">
        <v>1936</v>
      </c>
      <c r="F149" s="166" t="s">
        <v>1937</v>
      </c>
      <c r="G149" s="167" t="s">
        <v>280</v>
      </c>
      <c r="H149" s="168">
        <v>24</v>
      </c>
      <c r="I149" s="169"/>
      <c r="J149" s="170">
        <f>ROUND(I149*H149,2)</f>
        <v>0</v>
      </c>
      <c r="K149" s="171"/>
      <c r="L149" s="172"/>
      <c r="M149" s="173" t="s">
        <v>1</v>
      </c>
      <c r="N149" s="174" t="s">
        <v>35</v>
      </c>
      <c r="O149" s="58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574</v>
      </c>
      <c r="AT149" s="162" t="s">
        <v>172</v>
      </c>
      <c r="AU149" s="162" t="s">
        <v>84</v>
      </c>
      <c r="AY149" s="17" t="s">
        <v>164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7" t="s">
        <v>84</v>
      </c>
      <c r="BK149" s="163">
        <f>ROUND(I149*H149,2)</f>
        <v>0</v>
      </c>
      <c r="BL149" s="17" t="s">
        <v>472</v>
      </c>
      <c r="BM149" s="162" t="s">
        <v>343</v>
      </c>
    </row>
    <row r="150" spans="1:65" s="2" customFormat="1" ht="14.45" customHeight="1">
      <c r="A150" s="32"/>
      <c r="B150" s="149"/>
      <c r="C150" s="164" t="s">
        <v>273</v>
      </c>
      <c r="D150" s="164" t="s">
        <v>172</v>
      </c>
      <c r="E150" s="165" t="s">
        <v>1938</v>
      </c>
      <c r="F150" s="166" t="s">
        <v>1939</v>
      </c>
      <c r="G150" s="167" t="s">
        <v>280</v>
      </c>
      <c r="H150" s="168">
        <v>24</v>
      </c>
      <c r="I150" s="169"/>
      <c r="J150" s="170">
        <f>ROUND(I150*H150,2)</f>
        <v>0</v>
      </c>
      <c r="K150" s="171"/>
      <c r="L150" s="172"/>
      <c r="M150" s="173" t="s">
        <v>1</v>
      </c>
      <c r="N150" s="174" t="s">
        <v>35</v>
      </c>
      <c r="O150" s="58"/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574</v>
      </c>
      <c r="AT150" s="162" t="s">
        <v>172</v>
      </c>
      <c r="AU150" s="162" t="s">
        <v>84</v>
      </c>
      <c r="AY150" s="17" t="s">
        <v>164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7" t="s">
        <v>84</v>
      </c>
      <c r="BK150" s="163">
        <f>ROUND(I150*H150,2)</f>
        <v>0</v>
      </c>
      <c r="BL150" s="17" t="s">
        <v>472</v>
      </c>
      <c r="BM150" s="162" t="s">
        <v>351</v>
      </c>
    </row>
    <row r="151" spans="1:65" s="12" customFormat="1" ht="22.9" customHeight="1">
      <c r="B151" s="136"/>
      <c r="D151" s="137" t="s">
        <v>68</v>
      </c>
      <c r="E151" s="147" t="s">
        <v>1670</v>
      </c>
      <c r="F151" s="147" t="s">
        <v>1955</v>
      </c>
      <c r="I151" s="139"/>
      <c r="J151" s="148">
        <f>BK151</f>
        <v>0</v>
      </c>
      <c r="L151" s="136"/>
      <c r="M151" s="141"/>
      <c r="N151" s="142"/>
      <c r="O151" s="142"/>
      <c r="P151" s="143">
        <f>SUM(P152:P157)</f>
        <v>0</v>
      </c>
      <c r="Q151" s="142"/>
      <c r="R151" s="143">
        <f>SUM(R152:R157)</f>
        <v>0</v>
      </c>
      <c r="S151" s="142"/>
      <c r="T151" s="144">
        <f>SUM(T152:T157)</f>
        <v>0</v>
      </c>
      <c r="AR151" s="137" t="s">
        <v>177</v>
      </c>
      <c r="AT151" s="145" t="s">
        <v>68</v>
      </c>
      <c r="AU151" s="145" t="s">
        <v>77</v>
      </c>
      <c r="AY151" s="137" t="s">
        <v>164</v>
      </c>
      <c r="BK151" s="146">
        <f>SUM(BK152:BK157)</f>
        <v>0</v>
      </c>
    </row>
    <row r="152" spans="1:65" s="2" customFormat="1" ht="24.2" customHeight="1">
      <c r="A152" s="32"/>
      <c r="B152" s="149"/>
      <c r="C152" s="150" t="s">
        <v>277</v>
      </c>
      <c r="D152" s="150" t="s">
        <v>167</v>
      </c>
      <c r="E152" s="151" t="s">
        <v>1956</v>
      </c>
      <c r="F152" s="152" t="s">
        <v>1957</v>
      </c>
      <c r="G152" s="153" t="s">
        <v>280</v>
      </c>
      <c r="H152" s="154">
        <v>150</v>
      </c>
      <c r="I152" s="155"/>
      <c r="J152" s="156">
        <f t="shared" ref="J152:J157" si="10">ROUND(I152*H152,2)</f>
        <v>0</v>
      </c>
      <c r="K152" s="157"/>
      <c r="L152" s="33"/>
      <c r="M152" s="158" t="s">
        <v>1</v>
      </c>
      <c r="N152" s="159" t="s">
        <v>35</v>
      </c>
      <c r="O152" s="58"/>
      <c r="P152" s="160">
        <f t="shared" ref="P152:P157" si="11">O152*H152</f>
        <v>0</v>
      </c>
      <c r="Q152" s="160">
        <v>0</v>
      </c>
      <c r="R152" s="160">
        <f t="shared" ref="R152:R157" si="12">Q152*H152</f>
        <v>0</v>
      </c>
      <c r="S152" s="160">
        <v>0</v>
      </c>
      <c r="T152" s="161">
        <f t="shared" ref="T152:T157" si="13"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472</v>
      </c>
      <c r="AT152" s="162" t="s">
        <v>167</v>
      </c>
      <c r="AU152" s="162" t="s">
        <v>84</v>
      </c>
      <c r="AY152" s="17" t="s">
        <v>164</v>
      </c>
      <c r="BE152" s="163">
        <f t="shared" ref="BE152:BE157" si="14">IF(N152="základná",J152,0)</f>
        <v>0</v>
      </c>
      <c r="BF152" s="163">
        <f t="shared" ref="BF152:BF157" si="15">IF(N152="znížená",J152,0)</f>
        <v>0</v>
      </c>
      <c r="BG152" s="163">
        <f t="shared" ref="BG152:BG157" si="16">IF(N152="zákl. prenesená",J152,0)</f>
        <v>0</v>
      </c>
      <c r="BH152" s="163">
        <f t="shared" ref="BH152:BH157" si="17">IF(N152="zníž. prenesená",J152,0)</f>
        <v>0</v>
      </c>
      <c r="BI152" s="163">
        <f t="shared" ref="BI152:BI157" si="18">IF(N152="nulová",J152,0)</f>
        <v>0</v>
      </c>
      <c r="BJ152" s="17" t="s">
        <v>84</v>
      </c>
      <c r="BK152" s="163">
        <f t="shared" ref="BK152:BK157" si="19">ROUND(I152*H152,2)</f>
        <v>0</v>
      </c>
      <c r="BL152" s="17" t="s">
        <v>472</v>
      </c>
      <c r="BM152" s="162" t="s">
        <v>359</v>
      </c>
    </row>
    <row r="153" spans="1:65" s="2" customFormat="1" ht="24.2" customHeight="1">
      <c r="A153" s="32"/>
      <c r="B153" s="149"/>
      <c r="C153" s="150" t="s">
        <v>7</v>
      </c>
      <c r="D153" s="150" t="s">
        <v>167</v>
      </c>
      <c r="E153" s="151" t="s">
        <v>1958</v>
      </c>
      <c r="F153" s="152" t="s">
        <v>1959</v>
      </c>
      <c r="G153" s="153" t="s">
        <v>293</v>
      </c>
      <c r="H153" s="154">
        <v>4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35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472</v>
      </c>
      <c r="AT153" s="162" t="s">
        <v>167</v>
      </c>
      <c r="AU153" s="162" t="s">
        <v>84</v>
      </c>
      <c r="AY153" s="17" t="s">
        <v>164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472</v>
      </c>
      <c r="BM153" s="162" t="s">
        <v>367</v>
      </c>
    </row>
    <row r="154" spans="1:65" s="2" customFormat="1" ht="24.2" customHeight="1">
      <c r="A154" s="32"/>
      <c r="B154" s="149"/>
      <c r="C154" s="150" t="s">
        <v>286</v>
      </c>
      <c r="D154" s="150" t="s">
        <v>167</v>
      </c>
      <c r="E154" s="151" t="s">
        <v>1960</v>
      </c>
      <c r="F154" s="152" t="s">
        <v>1961</v>
      </c>
      <c r="G154" s="153" t="s">
        <v>205</v>
      </c>
      <c r="H154" s="154">
        <v>4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35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472</v>
      </c>
      <c r="AT154" s="162" t="s">
        <v>167</v>
      </c>
      <c r="AU154" s="162" t="s">
        <v>84</v>
      </c>
      <c r="AY154" s="17" t="s">
        <v>164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84</v>
      </c>
      <c r="BK154" s="163">
        <f t="shared" si="19"/>
        <v>0</v>
      </c>
      <c r="BL154" s="17" t="s">
        <v>472</v>
      </c>
      <c r="BM154" s="162" t="s">
        <v>375</v>
      </c>
    </row>
    <row r="155" spans="1:65" s="2" customFormat="1" ht="24.2" customHeight="1">
      <c r="A155" s="32"/>
      <c r="B155" s="149"/>
      <c r="C155" s="150" t="s">
        <v>290</v>
      </c>
      <c r="D155" s="150" t="s">
        <v>167</v>
      </c>
      <c r="E155" s="151" t="s">
        <v>1962</v>
      </c>
      <c r="F155" s="152" t="s">
        <v>1963</v>
      </c>
      <c r="G155" s="153" t="s">
        <v>280</v>
      </c>
      <c r="H155" s="154">
        <v>300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35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472</v>
      </c>
      <c r="AT155" s="162" t="s">
        <v>167</v>
      </c>
      <c r="AU155" s="162" t="s">
        <v>84</v>
      </c>
      <c r="AY155" s="17" t="s">
        <v>164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84</v>
      </c>
      <c r="BK155" s="163">
        <f t="shared" si="19"/>
        <v>0</v>
      </c>
      <c r="BL155" s="17" t="s">
        <v>472</v>
      </c>
      <c r="BM155" s="162" t="s">
        <v>383</v>
      </c>
    </row>
    <row r="156" spans="1:65" s="2" customFormat="1" ht="14.45" customHeight="1">
      <c r="A156" s="32"/>
      <c r="B156" s="149"/>
      <c r="C156" s="164" t="s">
        <v>295</v>
      </c>
      <c r="D156" s="164" t="s">
        <v>172</v>
      </c>
      <c r="E156" s="165" t="s">
        <v>1964</v>
      </c>
      <c r="F156" s="166" t="s">
        <v>1965</v>
      </c>
      <c r="G156" s="167" t="s">
        <v>280</v>
      </c>
      <c r="H156" s="168">
        <v>300</v>
      </c>
      <c r="I156" s="169"/>
      <c r="J156" s="170">
        <f t="shared" si="10"/>
        <v>0</v>
      </c>
      <c r="K156" s="171"/>
      <c r="L156" s="172"/>
      <c r="M156" s="173" t="s">
        <v>1</v>
      </c>
      <c r="N156" s="174" t="s">
        <v>35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574</v>
      </c>
      <c r="AT156" s="162" t="s">
        <v>172</v>
      </c>
      <c r="AU156" s="162" t="s">
        <v>84</v>
      </c>
      <c r="AY156" s="17" t="s">
        <v>164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84</v>
      </c>
      <c r="BK156" s="163">
        <f t="shared" si="19"/>
        <v>0</v>
      </c>
      <c r="BL156" s="17" t="s">
        <v>472</v>
      </c>
      <c r="BM156" s="162" t="s">
        <v>391</v>
      </c>
    </row>
    <row r="157" spans="1:65" s="2" customFormat="1" ht="24.2" customHeight="1">
      <c r="A157" s="32"/>
      <c r="B157" s="149"/>
      <c r="C157" s="150" t="s">
        <v>299</v>
      </c>
      <c r="D157" s="150" t="s">
        <v>167</v>
      </c>
      <c r="E157" s="151" t="s">
        <v>1966</v>
      </c>
      <c r="F157" s="152" t="s">
        <v>1967</v>
      </c>
      <c r="G157" s="153" t="s">
        <v>280</v>
      </c>
      <c r="H157" s="154">
        <v>150</v>
      </c>
      <c r="I157" s="155"/>
      <c r="J157" s="156">
        <f t="shared" si="10"/>
        <v>0</v>
      </c>
      <c r="K157" s="157"/>
      <c r="L157" s="33"/>
      <c r="M157" s="158" t="s">
        <v>1</v>
      </c>
      <c r="N157" s="159" t="s">
        <v>35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472</v>
      </c>
      <c r="AT157" s="162" t="s">
        <v>167</v>
      </c>
      <c r="AU157" s="162" t="s">
        <v>84</v>
      </c>
      <c r="AY157" s="17" t="s">
        <v>164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84</v>
      </c>
      <c r="BK157" s="163">
        <f t="shared" si="19"/>
        <v>0</v>
      </c>
      <c r="BL157" s="17" t="s">
        <v>472</v>
      </c>
      <c r="BM157" s="162" t="s">
        <v>401</v>
      </c>
    </row>
    <row r="158" spans="1:65" s="12" customFormat="1" ht="25.9" customHeight="1">
      <c r="B158" s="136"/>
      <c r="D158" s="137" t="s">
        <v>68</v>
      </c>
      <c r="E158" s="138" t="s">
        <v>306</v>
      </c>
      <c r="F158" s="138" t="s">
        <v>1049</v>
      </c>
      <c r="I158" s="139"/>
      <c r="J158" s="140">
        <f>BK158</f>
        <v>0</v>
      </c>
      <c r="L158" s="136"/>
      <c r="M158" s="141"/>
      <c r="N158" s="142"/>
      <c r="O158" s="142"/>
      <c r="P158" s="143">
        <f>P159</f>
        <v>0</v>
      </c>
      <c r="Q158" s="142"/>
      <c r="R158" s="143">
        <f>R159</f>
        <v>0</v>
      </c>
      <c r="S158" s="142"/>
      <c r="T158" s="144">
        <f>T159</f>
        <v>0</v>
      </c>
      <c r="AR158" s="137" t="s">
        <v>176</v>
      </c>
      <c r="AT158" s="145" t="s">
        <v>68</v>
      </c>
      <c r="AU158" s="145" t="s">
        <v>69</v>
      </c>
      <c r="AY158" s="137" t="s">
        <v>164</v>
      </c>
      <c r="BK158" s="146">
        <f>BK159</f>
        <v>0</v>
      </c>
    </row>
    <row r="159" spans="1:65" s="2" customFormat="1" ht="37.9" customHeight="1">
      <c r="A159" s="32"/>
      <c r="B159" s="149"/>
      <c r="C159" s="150" t="s">
        <v>303</v>
      </c>
      <c r="D159" s="150" t="s">
        <v>167</v>
      </c>
      <c r="E159" s="151" t="s">
        <v>1968</v>
      </c>
      <c r="F159" s="152" t="s">
        <v>1969</v>
      </c>
      <c r="G159" s="153" t="s">
        <v>764</v>
      </c>
      <c r="H159" s="154">
        <v>15</v>
      </c>
      <c r="I159" s="155"/>
      <c r="J159" s="156">
        <f>ROUND(I159*H159,2)</f>
        <v>0</v>
      </c>
      <c r="K159" s="157"/>
      <c r="L159" s="33"/>
      <c r="M159" s="158" t="s">
        <v>1</v>
      </c>
      <c r="N159" s="159" t="s">
        <v>35</v>
      </c>
      <c r="O159" s="58"/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1053</v>
      </c>
      <c r="AT159" s="162" t="s">
        <v>167</v>
      </c>
      <c r="AU159" s="162" t="s">
        <v>77</v>
      </c>
      <c r="AY159" s="17" t="s">
        <v>164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84</v>
      </c>
      <c r="BK159" s="163">
        <f>ROUND(I159*H159,2)</f>
        <v>0</v>
      </c>
      <c r="BL159" s="17" t="s">
        <v>1053</v>
      </c>
      <c r="BM159" s="162" t="s">
        <v>412</v>
      </c>
    </row>
    <row r="160" spans="1:65" s="12" customFormat="1" ht="25.9" customHeight="1">
      <c r="B160" s="136"/>
      <c r="D160" s="137" t="s">
        <v>68</v>
      </c>
      <c r="E160" s="138" t="s">
        <v>1792</v>
      </c>
      <c r="F160" s="138" t="s">
        <v>1793</v>
      </c>
      <c r="I160" s="139"/>
      <c r="J160" s="140">
        <f>BK160</f>
        <v>0</v>
      </c>
      <c r="L160" s="136"/>
      <c r="M160" s="141"/>
      <c r="N160" s="142"/>
      <c r="O160" s="142"/>
      <c r="P160" s="143">
        <f>P161</f>
        <v>0</v>
      </c>
      <c r="Q160" s="142"/>
      <c r="R160" s="143">
        <f>R161</f>
        <v>0</v>
      </c>
      <c r="S160" s="142"/>
      <c r="T160" s="144">
        <f>T161</f>
        <v>0</v>
      </c>
      <c r="AR160" s="137" t="s">
        <v>216</v>
      </c>
      <c r="AT160" s="145" t="s">
        <v>68</v>
      </c>
      <c r="AU160" s="145" t="s">
        <v>69</v>
      </c>
      <c r="AY160" s="137" t="s">
        <v>164</v>
      </c>
      <c r="BK160" s="146">
        <f>BK161</f>
        <v>0</v>
      </c>
    </row>
    <row r="161" spans="1:65" s="12" customFormat="1" ht="22.9" customHeight="1">
      <c r="B161" s="136"/>
      <c r="D161" s="137" t="s">
        <v>68</v>
      </c>
      <c r="E161" s="147" t="s">
        <v>1970</v>
      </c>
      <c r="F161" s="147" t="s">
        <v>1971</v>
      </c>
      <c r="I161" s="139"/>
      <c r="J161" s="148">
        <f>BK161</f>
        <v>0</v>
      </c>
      <c r="L161" s="136"/>
      <c r="M161" s="141"/>
      <c r="N161" s="142"/>
      <c r="O161" s="142"/>
      <c r="P161" s="143">
        <f>P162</f>
        <v>0</v>
      </c>
      <c r="Q161" s="142"/>
      <c r="R161" s="143">
        <f>R162</f>
        <v>0</v>
      </c>
      <c r="S161" s="142"/>
      <c r="T161" s="144">
        <f>T162</f>
        <v>0</v>
      </c>
      <c r="AR161" s="137" t="s">
        <v>216</v>
      </c>
      <c r="AT161" s="145" t="s">
        <v>68</v>
      </c>
      <c r="AU161" s="145" t="s">
        <v>77</v>
      </c>
      <c r="AY161" s="137" t="s">
        <v>164</v>
      </c>
      <c r="BK161" s="146">
        <f>BK162</f>
        <v>0</v>
      </c>
    </row>
    <row r="162" spans="1:65" s="2" customFormat="1" ht="14.45" customHeight="1">
      <c r="A162" s="32"/>
      <c r="B162" s="149"/>
      <c r="C162" s="150" t="s">
        <v>308</v>
      </c>
      <c r="D162" s="150" t="s">
        <v>167</v>
      </c>
      <c r="E162" s="151" t="s">
        <v>1972</v>
      </c>
      <c r="F162" s="152" t="s">
        <v>1971</v>
      </c>
      <c r="G162" s="153" t="s">
        <v>847</v>
      </c>
      <c r="H162" s="154">
        <v>1</v>
      </c>
      <c r="I162" s="155"/>
      <c r="J162" s="156">
        <f>ROUND(I162*H162,2)</f>
        <v>0</v>
      </c>
      <c r="K162" s="157"/>
      <c r="L162" s="33"/>
      <c r="M162" s="176" t="s">
        <v>1</v>
      </c>
      <c r="N162" s="177" t="s">
        <v>35</v>
      </c>
      <c r="O162" s="178"/>
      <c r="P162" s="179">
        <f>O162*H162</f>
        <v>0</v>
      </c>
      <c r="Q162" s="179">
        <v>0</v>
      </c>
      <c r="R162" s="179">
        <f>Q162*H162</f>
        <v>0</v>
      </c>
      <c r="S162" s="179">
        <v>0</v>
      </c>
      <c r="T162" s="180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176</v>
      </c>
      <c r="AT162" s="162" t="s">
        <v>167</v>
      </c>
      <c r="AU162" s="162" t="s">
        <v>84</v>
      </c>
      <c r="AY162" s="17" t="s">
        <v>164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84</v>
      </c>
      <c r="BK162" s="163">
        <f>ROUND(I162*H162,2)</f>
        <v>0</v>
      </c>
      <c r="BL162" s="17" t="s">
        <v>176</v>
      </c>
      <c r="BM162" s="162" t="s">
        <v>422</v>
      </c>
    </row>
    <row r="163" spans="1:65" s="2" customFormat="1" ht="6.95" customHeight="1">
      <c r="A163" s="32"/>
      <c r="B163" s="47"/>
      <c r="C163" s="48"/>
      <c r="D163" s="48"/>
      <c r="E163" s="48"/>
      <c r="F163" s="48"/>
      <c r="G163" s="48"/>
      <c r="H163" s="48"/>
      <c r="I163" s="48"/>
      <c r="J163" s="48"/>
      <c r="K163" s="48"/>
      <c r="L163" s="33"/>
      <c r="M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</row>
  </sheetData>
  <autoFilter ref="C125:K162" xr:uid="{00000000-0009-0000-0000-00001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24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78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352" t="s">
        <v>142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27" t="s">
        <v>23</v>
      </c>
      <c r="J15" s="25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22</v>
      </c>
      <c r="J17" s="28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358"/>
      <c r="F18" s="328"/>
      <c r="G18" s="328"/>
      <c r="H18" s="328"/>
      <c r="I18" s="27" t="s">
        <v>23</v>
      </c>
      <c r="J18" s="28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25</v>
      </c>
      <c r="E20" s="32"/>
      <c r="F20" s="32"/>
      <c r="G20" s="32"/>
      <c r="H20" s="32"/>
      <c r="I20" s="27" t="s">
        <v>22</v>
      </c>
      <c r="J20" s="25" t="str">
        <f>IF('Rekapitulácia stavby'!AN16="","",'Rekapitulácia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23</v>
      </c>
      <c r="J21" s="25" t="str">
        <f>IF('Rekapitulácia stavby'!AN17="","",'Rekapitulácia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27</v>
      </c>
      <c r="E23" s="32"/>
      <c r="F23" s="32"/>
      <c r="G23" s="32"/>
      <c r="H23" s="32"/>
      <c r="I23" s="27" t="s">
        <v>22</v>
      </c>
      <c r="J23" s="25" t="str">
        <f>IF('Rekapitulácia stavby'!AN19="","",'Rekapitulácia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23</v>
      </c>
      <c r="J24" s="25" t="str">
        <f>IF('Rekapitulácia stavby'!AN20="","",'Rekapitulácia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28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332" t="s">
        <v>1</v>
      </c>
      <c r="F27" s="332"/>
      <c r="G27" s="332"/>
      <c r="H27" s="332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29</v>
      </c>
      <c r="E30" s="32"/>
      <c r="F30" s="32"/>
      <c r="G30" s="32"/>
      <c r="H30" s="32"/>
      <c r="I30" s="32"/>
      <c r="J30" s="71">
        <f>ROUND(J118,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31</v>
      </c>
      <c r="G32" s="32"/>
      <c r="H32" s="32"/>
      <c r="I32" s="36" t="s">
        <v>30</v>
      </c>
      <c r="J32" s="36" t="s">
        <v>32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33</v>
      </c>
      <c r="E33" s="27" t="s">
        <v>34</v>
      </c>
      <c r="F33" s="104">
        <f>ROUND((SUM(BE118:BE123)),  2)</f>
        <v>0</v>
      </c>
      <c r="G33" s="32"/>
      <c r="H33" s="32"/>
      <c r="I33" s="105">
        <v>0.2</v>
      </c>
      <c r="J33" s="104">
        <f>ROUND(((SUM(BE118:BE123))*I33),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35</v>
      </c>
      <c r="F34" s="104">
        <f>ROUND((SUM(BF118:BF123)),  2)</f>
        <v>0</v>
      </c>
      <c r="G34" s="32"/>
      <c r="H34" s="32"/>
      <c r="I34" s="105">
        <v>0.2</v>
      </c>
      <c r="J34" s="104">
        <f>ROUND(((SUM(BF118:BF123))*I34),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36</v>
      </c>
      <c r="F35" s="104">
        <f>ROUND((SUM(BG118:BG123)),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37</v>
      </c>
      <c r="F36" s="104">
        <f>ROUND((SUM(BH118:BH123)),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38</v>
      </c>
      <c r="F37" s="104">
        <f>ROUND((SUM(BI118:BI123)),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39</v>
      </c>
      <c r="E39" s="60"/>
      <c r="F39" s="60"/>
      <c r="G39" s="108" t="s">
        <v>40</v>
      </c>
      <c r="H39" s="109" t="s">
        <v>41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352" t="str">
        <f>E9</f>
        <v xml:space="preserve">SO 01 - ASR 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 xml:space="preserve"> </v>
      </c>
      <c r="G89" s="32"/>
      <c r="H89" s="32"/>
      <c r="I89" s="27" t="s">
        <v>20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21</v>
      </c>
      <c r="D91" s="32"/>
      <c r="E91" s="32"/>
      <c r="F91" s="25" t="str">
        <f>E15</f>
        <v xml:space="preserve"> </v>
      </c>
      <c r="G91" s="32"/>
      <c r="H91" s="32"/>
      <c r="I91" s="27" t="s">
        <v>25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24</v>
      </c>
      <c r="D92" s="32"/>
      <c r="E92" s="32"/>
      <c r="F92" s="25" t="str">
        <f>IF(E18="","",E18)</f>
        <v/>
      </c>
      <c r="G92" s="32"/>
      <c r="H92" s="32"/>
      <c r="I92" s="27" t="s">
        <v>27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J118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J119</f>
        <v>0</v>
      </c>
      <c r="L97" s="117"/>
    </row>
    <row r="98" spans="1:31" s="10" customFormat="1" ht="19.899999999999999" customHeight="1">
      <c r="B98" s="121"/>
      <c r="D98" s="122" t="s">
        <v>149</v>
      </c>
      <c r="E98" s="123"/>
      <c r="F98" s="123"/>
      <c r="G98" s="123"/>
      <c r="H98" s="123"/>
      <c r="I98" s="123"/>
      <c r="J98" s="124">
        <f>J120</f>
        <v>0</v>
      </c>
      <c r="L98" s="121"/>
    </row>
    <row r="99" spans="1:31" s="2" customFormat="1" ht="21.7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5" customHeight="1">
      <c r="A104" s="32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>
      <c r="A105" s="32"/>
      <c r="B105" s="33"/>
      <c r="C105" s="21" t="s">
        <v>150</v>
      </c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14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356" t="str">
        <f>E7</f>
        <v>Rekonštrukcia predškolského zariadenia MŠ Hrebendova,Lunik IX Košice</v>
      </c>
      <c r="F108" s="357"/>
      <c r="G108" s="357"/>
      <c r="H108" s="357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141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352" t="str">
        <f>E9</f>
        <v xml:space="preserve">SO 01 - ASR </v>
      </c>
      <c r="F110" s="355"/>
      <c r="G110" s="355"/>
      <c r="H110" s="355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18</v>
      </c>
      <c r="D112" s="32"/>
      <c r="E112" s="32"/>
      <c r="F112" s="25" t="str">
        <f>F12</f>
        <v xml:space="preserve"> </v>
      </c>
      <c r="G112" s="32"/>
      <c r="H112" s="32"/>
      <c r="I112" s="27" t="s">
        <v>20</v>
      </c>
      <c r="J112" s="55" t="str">
        <f>IF(J12="","",J12)</f>
        <v/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>
      <c r="A114" s="32"/>
      <c r="B114" s="33"/>
      <c r="C114" s="27" t="s">
        <v>21</v>
      </c>
      <c r="D114" s="32"/>
      <c r="E114" s="32"/>
      <c r="F114" s="25" t="str">
        <f>E15</f>
        <v xml:space="preserve"> </v>
      </c>
      <c r="G114" s="32"/>
      <c r="H114" s="32"/>
      <c r="I114" s="27" t="s">
        <v>25</v>
      </c>
      <c r="J114" s="30" t="str">
        <f>E21</f>
        <v xml:space="preserve"> 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24</v>
      </c>
      <c r="D115" s="32"/>
      <c r="E115" s="32"/>
      <c r="F115" s="25" t="str">
        <f>IF(E18="","",E18)</f>
        <v/>
      </c>
      <c r="G115" s="32"/>
      <c r="H115" s="32"/>
      <c r="I115" s="27" t="s">
        <v>27</v>
      </c>
      <c r="J115" s="30" t="str">
        <f>E24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>
      <c r="A117" s="125"/>
      <c r="B117" s="126"/>
      <c r="C117" s="127" t="s">
        <v>151</v>
      </c>
      <c r="D117" s="128" t="s">
        <v>54</v>
      </c>
      <c r="E117" s="128" t="s">
        <v>50</v>
      </c>
      <c r="F117" s="128" t="s">
        <v>51</v>
      </c>
      <c r="G117" s="128" t="s">
        <v>152</v>
      </c>
      <c r="H117" s="128" t="s">
        <v>153</v>
      </c>
      <c r="I117" s="128" t="s">
        <v>154</v>
      </c>
      <c r="J117" s="129" t="s">
        <v>145</v>
      </c>
      <c r="K117" s="130" t="s">
        <v>155</v>
      </c>
      <c r="L117" s="131"/>
      <c r="M117" s="62" t="s">
        <v>1</v>
      </c>
      <c r="N117" s="63" t="s">
        <v>33</v>
      </c>
      <c r="O117" s="63" t="s">
        <v>156</v>
      </c>
      <c r="P117" s="63" t="s">
        <v>157</v>
      </c>
      <c r="Q117" s="63" t="s">
        <v>158</v>
      </c>
      <c r="R117" s="63" t="s">
        <v>159</v>
      </c>
      <c r="S117" s="63" t="s">
        <v>160</v>
      </c>
      <c r="T117" s="64" t="s">
        <v>161</v>
      </c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65" s="2" customFormat="1" ht="22.9" customHeight="1">
      <c r="A118" s="32"/>
      <c r="B118" s="33"/>
      <c r="C118" s="69" t="s">
        <v>146</v>
      </c>
      <c r="D118" s="32"/>
      <c r="E118" s="32"/>
      <c r="F118" s="32"/>
      <c r="G118" s="32"/>
      <c r="H118" s="32"/>
      <c r="I118" s="32"/>
      <c r="J118" s="132">
        <f>BK118</f>
        <v>0</v>
      </c>
      <c r="K118" s="32"/>
      <c r="L118" s="33"/>
      <c r="M118" s="65"/>
      <c r="N118" s="56"/>
      <c r="O118" s="66"/>
      <c r="P118" s="133">
        <f>P119</f>
        <v>0</v>
      </c>
      <c r="Q118" s="66"/>
      <c r="R118" s="133">
        <f>R119</f>
        <v>0</v>
      </c>
      <c r="S118" s="66"/>
      <c r="T118" s="134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68</v>
      </c>
      <c r="AU118" s="17" t="s">
        <v>147</v>
      </c>
      <c r="BK118" s="135">
        <f>BK119</f>
        <v>0</v>
      </c>
    </row>
    <row r="119" spans="1:65" s="12" customFormat="1" ht="25.9" customHeight="1">
      <c r="B119" s="136"/>
      <c r="D119" s="137" t="s">
        <v>68</v>
      </c>
      <c r="E119" s="138" t="s">
        <v>162</v>
      </c>
      <c r="F119" s="138" t="s">
        <v>163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</v>
      </c>
      <c r="S119" s="142"/>
      <c r="T119" s="144">
        <f>T120</f>
        <v>0</v>
      </c>
      <c r="AR119" s="137" t="s">
        <v>84</v>
      </c>
      <c r="AT119" s="145" t="s">
        <v>68</v>
      </c>
      <c r="AU119" s="145" t="s">
        <v>69</v>
      </c>
      <c r="AY119" s="137" t="s">
        <v>164</v>
      </c>
      <c r="BK119" s="146">
        <f>BK120</f>
        <v>0</v>
      </c>
    </row>
    <row r="120" spans="1:65" s="12" customFormat="1" ht="22.9" customHeight="1">
      <c r="B120" s="136"/>
      <c r="D120" s="137" t="s">
        <v>68</v>
      </c>
      <c r="E120" s="147" t="s">
        <v>165</v>
      </c>
      <c r="F120" s="147" t="s">
        <v>166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SUM(P121:P123)</f>
        <v>0</v>
      </c>
      <c r="Q120" s="142"/>
      <c r="R120" s="143">
        <f>SUM(R121:R123)</f>
        <v>0</v>
      </c>
      <c r="S120" s="142"/>
      <c r="T120" s="144">
        <f>SUM(T121:T123)</f>
        <v>0</v>
      </c>
      <c r="AR120" s="137" t="s">
        <v>84</v>
      </c>
      <c r="AT120" s="145" t="s">
        <v>68</v>
      </c>
      <c r="AU120" s="145" t="s">
        <v>77</v>
      </c>
      <c r="AY120" s="137" t="s">
        <v>164</v>
      </c>
      <c r="BK120" s="146">
        <f>SUM(BK121:BK123)</f>
        <v>0</v>
      </c>
    </row>
    <row r="121" spans="1:65" s="2" customFormat="1" ht="14.45" customHeight="1">
      <c r="A121" s="32"/>
      <c r="B121" s="149"/>
      <c r="C121" s="150" t="s">
        <v>77</v>
      </c>
      <c r="D121" s="150" t="s">
        <v>167</v>
      </c>
      <c r="E121" s="151" t="s">
        <v>168</v>
      </c>
      <c r="F121" s="152" t="s">
        <v>169</v>
      </c>
      <c r="G121" s="153" t="s">
        <v>170</v>
      </c>
      <c r="H121" s="154">
        <v>0</v>
      </c>
      <c r="I121" s="155"/>
      <c r="J121" s="156">
        <f>ROUND(I121*H121,2)</f>
        <v>0</v>
      </c>
      <c r="K121" s="157"/>
      <c r="L121" s="33"/>
      <c r="M121" s="158" t="s">
        <v>1</v>
      </c>
      <c r="N121" s="159" t="s">
        <v>35</v>
      </c>
      <c r="O121" s="58"/>
      <c r="P121" s="160">
        <f>O121*H121</f>
        <v>0</v>
      </c>
      <c r="Q121" s="160">
        <v>0</v>
      </c>
      <c r="R121" s="160">
        <f>Q121*H121</f>
        <v>0</v>
      </c>
      <c r="S121" s="160">
        <v>0</v>
      </c>
      <c r="T121" s="161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62" t="s">
        <v>171</v>
      </c>
      <c r="AT121" s="162" t="s">
        <v>167</v>
      </c>
      <c r="AU121" s="162" t="s">
        <v>84</v>
      </c>
      <c r="AY121" s="17" t="s">
        <v>164</v>
      </c>
      <c r="BE121" s="163">
        <f>IF(N121="základná",J121,0)</f>
        <v>0</v>
      </c>
      <c r="BF121" s="163">
        <f>IF(N121="znížená",J121,0)</f>
        <v>0</v>
      </c>
      <c r="BG121" s="163">
        <f>IF(N121="zákl. prenesená",J121,0)</f>
        <v>0</v>
      </c>
      <c r="BH121" s="163">
        <f>IF(N121="zníž. prenesená",J121,0)</f>
        <v>0</v>
      </c>
      <c r="BI121" s="163">
        <f>IF(N121="nulová",J121,0)</f>
        <v>0</v>
      </c>
      <c r="BJ121" s="17" t="s">
        <v>84</v>
      </c>
      <c r="BK121" s="163">
        <f>ROUND(I121*H121,2)</f>
        <v>0</v>
      </c>
      <c r="BL121" s="17" t="s">
        <v>171</v>
      </c>
      <c r="BM121" s="162" t="s">
        <v>84</v>
      </c>
    </row>
    <row r="122" spans="1:65" s="2" customFormat="1" ht="14.45" customHeight="1">
      <c r="A122" s="32"/>
      <c r="B122" s="149"/>
      <c r="C122" s="164" t="s">
        <v>84</v>
      </c>
      <c r="D122" s="164" t="s">
        <v>172</v>
      </c>
      <c r="E122" s="165" t="s">
        <v>173</v>
      </c>
      <c r="F122" s="166" t="s">
        <v>174</v>
      </c>
      <c r="G122" s="167" t="s">
        <v>170</v>
      </c>
      <c r="H122" s="168">
        <v>0</v>
      </c>
      <c r="I122" s="169"/>
      <c r="J122" s="170">
        <f>ROUND(I122*H122,2)</f>
        <v>0</v>
      </c>
      <c r="K122" s="171"/>
      <c r="L122" s="172"/>
      <c r="M122" s="173" t="s">
        <v>1</v>
      </c>
      <c r="N122" s="174" t="s">
        <v>35</v>
      </c>
      <c r="O122" s="58"/>
      <c r="P122" s="160">
        <f>O122*H122</f>
        <v>0</v>
      </c>
      <c r="Q122" s="160">
        <v>0</v>
      </c>
      <c r="R122" s="160">
        <f>Q122*H122</f>
        <v>0</v>
      </c>
      <c r="S122" s="160">
        <v>0</v>
      </c>
      <c r="T122" s="161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62" t="s">
        <v>175</v>
      </c>
      <c r="AT122" s="162" t="s">
        <v>172</v>
      </c>
      <c r="AU122" s="162" t="s">
        <v>84</v>
      </c>
      <c r="AY122" s="17" t="s">
        <v>164</v>
      </c>
      <c r="BE122" s="163">
        <f>IF(N122="základná",J122,0)</f>
        <v>0</v>
      </c>
      <c r="BF122" s="163">
        <f>IF(N122="znížená",J122,0)</f>
        <v>0</v>
      </c>
      <c r="BG122" s="163">
        <f>IF(N122="zákl. prenesená",J122,0)</f>
        <v>0</v>
      </c>
      <c r="BH122" s="163">
        <f>IF(N122="zníž. prenesená",J122,0)</f>
        <v>0</v>
      </c>
      <c r="BI122" s="163">
        <f>IF(N122="nulová",J122,0)</f>
        <v>0</v>
      </c>
      <c r="BJ122" s="17" t="s">
        <v>84</v>
      </c>
      <c r="BK122" s="163">
        <f>ROUND(I122*H122,2)</f>
        <v>0</v>
      </c>
      <c r="BL122" s="17" t="s">
        <v>171</v>
      </c>
      <c r="BM122" s="162" t="s">
        <v>176</v>
      </c>
    </row>
    <row r="123" spans="1:65" s="2" customFormat="1" ht="24.2" customHeight="1">
      <c r="A123" s="32"/>
      <c r="B123" s="149"/>
      <c r="C123" s="150" t="s">
        <v>177</v>
      </c>
      <c r="D123" s="150" t="s">
        <v>167</v>
      </c>
      <c r="E123" s="151" t="s">
        <v>178</v>
      </c>
      <c r="F123" s="152" t="s">
        <v>179</v>
      </c>
      <c r="G123" s="153" t="s">
        <v>180</v>
      </c>
      <c r="H123" s="175"/>
      <c r="I123" s="155"/>
      <c r="J123" s="156">
        <f>ROUND(I123*H123,2)</f>
        <v>0</v>
      </c>
      <c r="K123" s="157"/>
      <c r="L123" s="33"/>
      <c r="M123" s="176" t="s">
        <v>1</v>
      </c>
      <c r="N123" s="177" t="s">
        <v>35</v>
      </c>
      <c r="O123" s="178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62" t="s">
        <v>171</v>
      </c>
      <c r="AT123" s="162" t="s">
        <v>167</v>
      </c>
      <c r="AU123" s="162" t="s">
        <v>84</v>
      </c>
      <c r="AY123" s="17" t="s">
        <v>164</v>
      </c>
      <c r="BE123" s="163">
        <f>IF(N123="základná",J123,0)</f>
        <v>0</v>
      </c>
      <c r="BF123" s="163">
        <f>IF(N123="znížená",J123,0)</f>
        <v>0</v>
      </c>
      <c r="BG123" s="163">
        <f>IF(N123="zákl. prenesená",J123,0)</f>
        <v>0</v>
      </c>
      <c r="BH123" s="163">
        <f>IF(N123="zníž. prenesená",J123,0)</f>
        <v>0</v>
      </c>
      <c r="BI123" s="163">
        <f>IF(N123="nulová",J123,0)</f>
        <v>0</v>
      </c>
      <c r="BJ123" s="17" t="s">
        <v>84</v>
      </c>
      <c r="BK123" s="163">
        <f>ROUND(I123*H123,2)</f>
        <v>0</v>
      </c>
      <c r="BL123" s="17" t="s">
        <v>171</v>
      </c>
      <c r="BM123" s="162" t="s">
        <v>181</v>
      </c>
    </row>
    <row r="124" spans="1:65" s="2" customFormat="1" ht="6.95" customHeight="1">
      <c r="A124" s="32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33"/>
      <c r="M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</sheetData>
  <autoFilter ref="C117:K123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BM122"/>
  <sheetViews>
    <sheetView showGridLines="0" topLeftCell="A101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133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352" t="s">
        <v>1973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27" t="s">
        <v>23</v>
      </c>
      <c r="J15" s="25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22</v>
      </c>
      <c r="J17" s="28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358"/>
      <c r="F18" s="328"/>
      <c r="G18" s="328"/>
      <c r="H18" s="328"/>
      <c r="I18" s="27" t="s">
        <v>23</v>
      </c>
      <c r="J18" s="28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25</v>
      </c>
      <c r="E20" s="32"/>
      <c r="F20" s="32"/>
      <c r="G20" s="32"/>
      <c r="H20" s="32"/>
      <c r="I20" s="27" t="s">
        <v>22</v>
      </c>
      <c r="J20" s="25" t="str">
        <f>IF('Rekapitulácia stavby'!AN16="","",'Rekapitulácia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23</v>
      </c>
      <c r="J21" s="25" t="str">
        <f>IF('Rekapitulácia stavby'!AN17="","",'Rekapitulácia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27</v>
      </c>
      <c r="E23" s="32"/>
      <c r="F23" s="32"/>
      <c r="G23" s="32"/>
      <c r="H23" s="32"/>
      <c r="I23" s="27" t="s">
        <v>22</v>
      </c>
      <c r="J23" s="25" t="str">
        <f>IF('Rekapitulácia stavby'!AN19="","",'Rekapitulácia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23</v>
      </c>
      <c r="J24" s="25" t="str">
        <f>IF('Rekapitulácia stavby'!AN20="","",'Rekapitulácia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28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332" t="s">
        <v>1</v>
      </c>
      <c r="F27" s="332"/>
      <c r="G27" s="332"/>
      <c r="H27" s="332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29</v>
      </c>
      <c r="E30" s="32"/>
      <c r="F30" s="32"/>
      <c r="G30" s="32"/>
      <c r="H30" s="32"/>
      <c r="I30" s="32"/>
      <c r="J30" s="71">
        <f>ROUND(J118,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31</v>
      </c>
      <c r="G32" s="32"/>
      <c r="H32" s="32"/>
      <c r="I32" s="36" t="s">
        <v>30</v>
      </c>
      <c r="J32" s="36" t="s">
        <v>32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33</v>
      </c>
      <c r="E33" s="27" t="s">
        <v>34</v>
      </c>
      <c r="F33" s="104">
        <f>ROUND((SUM(BE118:BE121)),  2)</f>
        <v>0</v>
      </c>
      <c r="G33" s="32"/>
      <c r="H33" s="32"/>
      <c r="I33" s="105">
        <v>0.2</v>
      </c>
      <c r="J33" s="104">
        <f>ROUND(((SUM(BE118:BE121))*I33),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35</v>
      </c>
      <c r="F34" s="104">
        <f>ROUND((SUM(BF118:BF121)),  2)</f>
        <v>0</v>
      </c>
      <c r="G34" s="32"/>
      <c r="H34" s="32"/>
      <c r="I34" s="105">
        <v>0.2</v>
      </c>
      <c r="J34" s="104">
        <f>ROUND(((SUM(BF118:BF121))*I34),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36</v>
      </c>
      <c r="F35" s="104">
        <f>ROUND((SUM(BG118:BG121)),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37</v>
      </c>
      <c r="F36" s="104">
        <f>ROUND((SUM(BH118:BH121)),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38</v>
      </c>
      <c r="F37" s="104">
        <f>ROUND((SUM(BI118:BI121)),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39</v>
      </c>
      <c r="E39" s="60"/>
      <c r="F39" s="60"/>
      <c r="G39" s="108" t="s">
        <v>40</v>
      </c>
      <c r="H39" s="109" t="s">
        <v>41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352" t="str">
        <f>E9</f>
        <v>SO 10 - Prekládka vedenia Telekom-u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 xml:space="preserve"> </v>
      </c>
      <c r="G89" s="32"/>
      <c r="H89" s="32"/>
      <c r="I89" s="27" t="s">
        <v>20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21</v>
      </c>
      <c r="D91" s="32"/>
      <c r="E91" s="32"/>
      <c r="F91" s="25" t="str">
        <f>E15</f>
        <v xml:space="preserve"> </v>
      </c>
      <c r="G91" s="32"/>
      <c r="H91" s="32"/>
      <c r="I91" s="27" t="s">
        <v>25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24</v>
      </c>
      <c r="D92" s="32"/>
      <c r="E92" s="32"/>
      <c r="F92" s="25" t="str">
        <f>IF(E18="","",E18)</f>
        <v/>
      </c>
      <c r="G92" s="32"/>
      <c r="H92" s="32"/>
      <c r="I92" s="27" t="s">
        <v>27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J118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858</v>
      </c>
      <c r="E97" s="119"/>
      <c r="F97" s="119"/>
      <c r="G97" s="119"/>
      <c r="H97" s="119"/>
      <c r="I97" s="119"/>
      <c r="J97" s="120">
        <f>J119</f>
        <v>0</v>
      </c>
      <c r="L97" s="117"/>
    </row>
    <row r="98" spans="1:31" s="10" customFormat="1" ht="19.899999999999999" customHeight="1">
      <c r="B98" s="121"/>
      <c r="D98" s="122" t="s">
        <v>859</v>
      </c>
      <c r="E98" s="123"/>
      <c r="F98" s="123"/>
      <c r="G98" s="123"/>
      <c r="H98" s="123"/>
      <c r="I98" s="123"/>
      <c r="J98" s="124">
        <f>J120</f>
        <v>0</v>
      </c>
      <c r="L98" s="121"/>
    </row>
    <row r="99" spans="1:31" s="2" customFormat="1" ht="21.7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4" spans="1:31" s="2" customFormat="1" ht="6.95" customHeight="1">
      <c r="A104" s="32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24.95" customHeight="1">
      <c r="A105" s="32"/>
      <c r="B105" s="33"/>
      <c r="C105" s="21" t="s">
        <v>150</v>
      </c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14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356" t="str">
        <f>E7</f>
        <v>Rekonštrukcia predškolského zariadenia MŠ Hrebendova,Lunik IX Košice</v>
      </c>
      <c r="F108" s="357"/>
      <c r="G108" s="357"/>
      <c r="H108" s="357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141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352" t="str">
        <f>E9</f>
        <v>SO 10 - Prekládka vedenia Telekom-u</v>
      </c>
      <c r="F110" s="355"/>
      <c r="G110" s="355"/>
      <c r="H110" s="355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18</v>
      </c>
      <c r="D112" s="32"/>
      <c r="E112" s="32"/>
      <c r="F112" s="25" t="str">
        <f>F12</f>
        <v xml:space="preserve"> </v>
      </c>
      <c r="G112" s="32"/>
      <c r="H112" s="32"/>
      <c r="I112" s="27" t="s">
        <v>20</v>
      </c>
      <c r="J112" s="55" t="str">
        <f>IF(J12="","",J12)</f>
        <v/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>
      <c r="A114" s="32"/>
      <c r="B114" s="33"/>
      <c r="C114" s="27" t="s">
        <v>21</v>
      </c>
      <c r="D114" s="32"/>
      <c r="E114" s="32"/>
      <c r="F114" s="25" t="str">
        <f>E15</f>
        <v xml:space="preserve"> </v>
      </c>
      <c r="G114" s="32"/>
      <c r="H114" s="32"/>
      <c r="I114" s="27" t="s">
        <v>25</v>
      </c>
      <c r="J114" s="30" t="str">
        <f>E21</f>
        <v xml:space="preserve"> 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24</v>
      </c>
      <c r="D115" s="32"/>
      <c r="E115" s="32"/>
      <c r="F115" s="25" t="str">
        <f>IF(E18="","",E18)</f>
        <v/>
      </c>
      <c r="G115" s="32"/>
      <c r="H115" s="32"/>
      <c r="I115" s="27" t="s">
        <v>27</v>
      </c>
      <c r="J115" s="30" t="str">
        <f>E24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0.3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11" customFormat="1" ht="29.25" customHeight="1">
      <c r="A117" s="125"/>
      <c r="B117" s="126"/>
      <c r="C117" s="127" t="s">
        <v>151</v>
      </c>
      <c r="D117" s="128" t="s">
        <v>54</v>
      </c>
      <c r="E117" s="128" t="s">
        <v>50</v>
      </c>
      <c r="F117" s="128" t="s">
        <v>51</v>
      </c>
      <c r="G117" s="128" t="s">
        <v>152</v>
      </c>
      <c r="H117" s="128" t="s">
        <v>153</v>
      </c>
      <c r="I117" s="128" t="s">
        <v>154</v>
      </c>
      <c r="J117" s="129" t="s">
        <v>145</v>
      </c>
      <c r="K117" s="130" t="s">
        <v>155</v>
      </c>
      <c r="L117" s="131"/>
      <c r="M117" s="62" t="s">
        <v>1</v>
      </c>
      <c r="N117" s="63" t="s">
        <v>33</v>
      </c>
      <c r="O117" s="63" t="s">
        <v>156</v>
      </c>
      <c r="P117" s="63" t="s">
        <v>157</v>
      </c>
      <c r="Q117" s="63" t="s">
        <v>158</v>
      </c>
      <c r="R117" s="63" t="s">
        <v>159</v>
      </c>
      <c r="S117" s="63" t="s">
        <v>160</v>
      </c>
      <c r="T117" s="64" t="s">
        <v>161</v>
      </c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65" s="2" customFormat="1" ht="22.9" customHeight="1">
      <c r="A118" s="32"/>
      <c r="B118" s="33"/>
      <c r="C118" s="69" t="s">
        <v>146</v>
      </c>
      <c r="D118" s="32"/>
      <c r="E118" s="32"/>
      <c r="F118" s="32"/>
      <c r="G118" s="32"/>
      <c r="H118" s="32"/>
      <c r="I118" s="32"/>
      <c r="J118" s="132">
        <f>BK118</f>
        <v>0</v>
      </c>
      <c r="K118" s="32"/>
      <c r="L118" s="33"/>
      <c r="M118" s="65"/>
      <c r="N118" s="56"/>
      <c r="O118" s="66"/>
      <c r="P118" s="133">
        <f>P119</f>
        <v>0</v>
      </c>
      <c r="Q118" s="66"/>
      <c r="R118" s="133">
        <f>R119</f>
        <v>0</v>
      </c>
      <c r="S118" s="66"/>
      <c r="T118" s="134">
        <f>T119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68</v>
      </c>
      <c r="AU118" s="17" t="s">
        <v>147</v>
      </c>
      <c r="BK118" s="135">
        <f>BK119</f>
        <v>0</v>
      </c>
    </row>
    <row r="119" spans="1:65" s="12" customFormat="1" ht="25.9" customHeight="1">
      <c r="B119" s="136"/>
      <c r="D119" s="137" t="s">
        <v>68</v>
      </c>
      <c r="E119" s="138" t="s">
        <v>172</v>
      </c>
      <c r="F119" s="138" t="s">
        <v>1022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</v>
      </c>
      <c r="S119" s="142"/>
      <c r="T119" s="144">
        <f>T120</f>
        <v>0</v>
      </c>
      <c r="AR119" s="137" t="s">
        <v>177</v>
      </c>
      <c r="AT119" s="145" t="s">
        <v>68</v>
      </c>
      <c r="AU119" s="145" t="s">
        <v>69</v>
      </c>
      <c r="AY119" s="137" t="s">
        <v>164</v>
      </c>
      <c r="BK119" s="146">
        <f>BK120</f>
        <v>0</v>
      </c>
    </row>
    <row r="120" spans="1:65" s="12" customFormat="1" ht="22.9" customHeight="1">
      <c r="B120" s="136"/>
      <c r="D120" s="137" t="s">
        <v>68</v>
      </c>
      <c r="E120" s="147" t="s">
        <v>1023</v>
      </c>
      <c r="F120" s="147" t="s">
        <v>1024</v>
      </c>
      <c r="I120" s="139"/>
      <c r="J120" s="148">
        <f>BK120</f>
        <v>0</v>
      </c>
      <c r="L120" s="136"/>
      <c r="M120" s="141"/>
      <c r="N120" s="142"/>
      <c r="O120" s="142"/>
      <c r="P120" s="143">
        <f>P121</f>
        <v>0</v>
      </c>
      <c r="Q120" s="142"/>
      <c r="R120" s="143">
        <f>R121</f>
        <v>0</v>
      </c>
      <c r="S120" s="142"/>
      <c r="T120" s="144">
        <f>T121</f>
        <v>0</v>
      </c>
      <c r="AR120" s="137" t="s">
        <v>177</v>
      </c>
      <c r="AT120" s="145" t="s">
        <v>68</v>
      </c>
      <c r="AU120" s="145" t="s">
        <v>77</v>
      </c>
      <c r="AY120" s="137" t="s">
        <v>164</v>
      </c>
      <c r="BK120" s="146">
        <f>BK121</f>
        <v>0</v>
      </c>
    </row>
    <row r="121" spans="1:65" s="2" customFormat="1" ht="14.45" customHeight="1">
      <c r="A121" s="32"/>
      <c r="B121" s="149"/>
      <c r="C121" s="150" t="s">
        <v>77</v>
      </c>
      <c r="D121" s="150" t="s">
        <v>167</v>
      </c>
      <c r="E121" s="151" t="s">
        <v>1974</v>
      </c>
      <c r="F121" s="152" t="s">
        <v>1975</v>
      </c>
      <c r="G121" s="153" t="s">
        <v>847</v>
      </c>
      <c r="H121" s="154">
        <v>1</v>
      </c>
      <c r="I121" s="155"/>
      <c r="J121" s="156">
        <f>ROUND(I121*H121,2)</f>
        <v>0</v>
      </c>
      <c r="K121" s="157"/>
      <c r="L121" s="33"/>
      <c r="M121" s="176" t="s">
        <v>1</v>
      </c>
      <c r="N121" s="177" t="s">
        <v>35</v>
      </c>
      <c r="O121" s="178"/>
      <c r="P121" s="179">
        <f>O121*H121</f>
        <v>0</v>
      </c>
      <c r="Q121" s="179">
        <v>0</v>
      </c>
      <c r="R121" s="179">
        <f>Q121*H121</f>
        <v>0</v>
      </c>
      <c r="S121" s="179">
        <v>0</v>
      </c>
      <c r="T121" s="180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62" t="s">
        <v>472</v>
      </c>
      <c r="AT121" s="162" t="s">
        <v>167</v>
      </c>
      <c r="AU121" s="162" t="s">
        <v>84</v>
      </c>
      <c r="AY121" s="17" t="s">
        <v>164</v>
      </c>
      <c r="BE121" s="163">
        <f>IF(N121="základná",J121,0)</f>
        <v>0</v>
      </c>
      <c r="BF121" s="163">
        <f>IF(N121="znížená",J121,0)</f>
        <v>0</v>
      </c>
      <c r="BG121" s="163">
        <f>IF(N121="zákl. prenesená",J121,0)</f>
        <v>0</v>
      </c>
      <c r="BH121" s="163">
        <f>IF(N121="zníž. prenesená",J121,0)</f>
        <v>0</v>
      </c>
      <c r="BI121" s="163">
        <f>IF(N121="nulová",J121,0)</f>
        <v>0</v>
      </c>
      <c r="BJ121" s="17" t="s">
        <v>84</v>
      </c>
      <c r="BK121" s="163">
        <f>ROUND(I121*H121,2)</f>
        <v>0</v>
      </c>
      <c r="BL121" s="17" t="s">
        <v>472</v>
      </c>
      <c r="BM121" s="162" t="s">
        <v>1976</v>
      </c>
    </row>
    <row r="122" spans="1:65" s="2" customFormat="1" ht="6.95" customHeight="1">
      <c r="A122" s="32"/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3"/>
      <c r="M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</sheetData>
  <autoFilter ref="C117:K121" xr:uid="{00000000-0009-0000-0000-00001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9FE0-2294-461F-9973-2FDD723C596A}">
  <sheetPr>
    <pageSetUpPr fitToPage="1"/>
  </sheetPr>
  <dimension ref="A1:V39"/>
  <sheetViews>
    <sheetView zoomScale="85" zoomScaleNormal="85" workbookViewId="0">
      <selection activeCell="P43" sqref="P43"/>
    </sheetView>
  </sheetViews>
  <sheetFormatPr defaultColWidth="10.33203125" defaultRowHeight="15"/>
  <cols>
    <col min="1" max="1" width="10.33203125" style="209"/>
    <col min="2" max="2" width="10.33203125" style="209" customWidth="1"/>
    <col min="3" max="8" width="10.33203125" style="209"/>
    <col min="9" max="9" width="68.6640625" style="209" customWidth="1"/>
    <col min="10" max="10" width="10.33203125" style="209"/>
    <col min="11" max="11" width="12.6640625" style="209" customWidth="1"/>
    <col min="12" max="14" width="10.33203125" style="209"/>
    <col min="15" max="15" width="11.5" style="209" customWidth="1"/>
    <col min="16" max="16" width="14.83203125" style="209" customWidth="1"/>
    <col min="17" max="17" width="10.33203125" style="209"/>
    <col min="18" max="18" width="12.6640625" style="209" customWidth="1"/>
    <col min="19" max="20" width="10.33203125" style="209"/>
    <col min="21" max="21" width="12.6640625" style="209" customWidth="1"/>
    <col min="22" max="16384" width="10.33203125" style="209"/>
  </cols>
  <sheetData>
    <row r="1" spans="1:22">
      <c r="A1" s="208" t="s">
        <v>15</v>
      </c>
    </row>
    <row r="2" spans="1:22">
      <c r="A2" s="210" t="s">
        <v>1973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</row>
    <row r="4" spans="1:22" ht="14.45" customHeight="1">
      <c r="A4" s="212" t="s">
        <v>2006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4"/>
      <c r="R4" s="215"/>
      <c r="S4" s="213"/>
      <c r="T4" s="216"/>
      <c r="U4" s="216"/>
      <c r="V4" s="217"/>
    </row>
    <row r="5" spans="1:22" ht="14.45" customHeight="1">
      <c r="A5" s="218" t="s">
        <v>2007</v>
      </c>
      <c r="B5" s="219"/>
      <c r="C5" s="219"/>
      <c r="D5" s="219"/>
      <c r="E5" s="219"/>
      <c r="F5" s="219"/>
      <c r="G5" s="219"/>
      <c r="H5" s="219"/>
      <c r="I5" s="219"/>
      <c r="J5" s="220" t="s">
        <v>2008</v>
      </c>
      <c r="K5" s="219"/>
      <c r="L5" s="221" t="s">
        <v>2009</v>
      </c>
      <c r="M5" s="219"/>
      <c r="N5" s="222"/>
      <c r="O5" s="223"/>
      <c r="P5" s="224" t="s">
        <v>2010</v>
      </c>
      <c r="Q5" s="219"/>
      <c r="R5" s="219"/>
      <c r="S5" s="225"/>
      <c r="T5" s="226"/>
      <c r="U5" s="227"/>
      <c r="V5" s="217"/>
    </row>
    <row r="6" spans="1:22">
      <c r="A6" s="228" t="s">
        <v>2011</v>
      </c>
      <c r="B6" s="216"/>
      <c r="C6" s="216"/>
      <c r="D6" s="216"/>
      <c r="E6" s="216"/>
      <c r="F6" s="216"/>
      <c r="G6" s="216"/>
      <c r="H6" s="216"/>
      <c r="I6" s="216"/>
      <c r="J6" s="229"/>
      <c r="K6" s="216"/>
      <c r="L6" s="216"/>
      <c r="M6" s="216"/>
      <c r="N6" s="230"/>
      <c r="O6" s="231" t="s">
        <v>2012</v>
      </c>
      <c r="P6" s="227"/>
      <c r="Q6" s="230"/>
      <c r="R6" s="227"/>
      <c r="S6" s="230"/>
      <c r="T6" s="227"/>
      <c r="U6" s="227"/>
      <c r="V6" s="217"/>
    </row>
    <row r="7" spans="1:22" ht="27.6" customHeight="1">
      <c r="A7" s="232" t="s">
        <v>2013</v>
      </c>
      <c r="B7" s="233"/>
      <c r="C7" s="234" t="s">
        <v>2014</v>
      </c>
      <c r="D7" s="233"/>
      <c r="E7" s="233"/>
      <c r="F7" s="235" t="s">
        <v>2015</v>
      </c>
      <c r="G7" s="235" t="s">
        <v>2016</v>
      </c>
      <c r="H7" s="234" t="s">
        <v>2017</v>
      </c>
      <c r="I7" s="233"/>
      <c r="J7" s="234" t="s">
        <v>2018</v>
      </c>
      <c r="K7" s="233"/>
      <c r="L7" s="233"/>
      <c r="M7" s="236" t="s">
        <v>2019</v>
      </c>
      <c r="N7" s="237"/>
      <c r="O7" s="238" t="s">
        <v>2020</v>
      </c>
      <c r="P7" s="239" t="s">
        <v>2021</v>
      </c>
      <c r="Q7" s="240"/>
      <c r="R7" s="234" t="s">
        <v>2022</v>
      </c>
      <c r="S7" s="234" t="s">
        <v>2023</v>
      </c>
      <c r="T7" s="232"/>
      <c r="U7" s="238" t="s">
        <v>2024</v>
      </c>
      <c r="V7" s="217"/>
    </row>
    <row r="8" spans="1:22" ht="14.45" customHeight="1">
      <c r="A8" s="241"/>
      <c r="B8" s="242"/>
      <c r="C8" s="241" t="s">
        <v>2025</v>
      </c>
      <c r="D8" s="242"/>
      <c r="E8" s="242"/>
      <c r="F8" s="243">
        <v>2</v>
      </c>
      <c r="G8" s="243">
        <v>2</v>
      </c>
      <c r="H8" s="244" t="s">
        <v>2026</v>
      </c>
      <c r="I8" s="242"/>
      <c r="J8" s="245">
        <v>30</v>
      </c>
      <c r="K8" s="242"/>
      <c r="L8" s="242"/>
      <c r="M8" s="246" t="s">
        <v>2027</v>
      </c>
      <c r="N8" s="247"/>
      <c r="O8" s="245">
        <v>0</v>
      </c>
      <c r="P8" s="248">
        <f t="shared" ref="P8:P14" si="0">J8*O8</f>
        <v>0</v>
      </c>
      <c r="Q8" s="249"/>
      <c r="R8" s="241"/>
      <c r="S8" s="247"/>
      <c r="T8" s="250" t="s">
        <v>2028</v>
      </c>
      <c r="U8" s="241" t="s">
        <v>2029</v>
      </c>
      <c r="V8" s="217"/>
    </row>
    <row r="9" spans="1:22" ht="14.45" customHeight="1">
      <c r="A9" s="241"/>
      <c r="B9" s="242"/>
      <c r="C9" s="241" t="s">
        <v>2030</v>
      </c>
      <c r="D9" s="242"/>
      <c r="E9" s="242"/>
      <c r="F9" s="243">
        <v>2</v>
      </c>
      <c r="G9" s="243">
        <v>2</v>
      </c>
      <c r="H9" s="244" t="s">
        <v>2031</v>
      </c>
      <c r="I9" s="242"/>
      <c r="J9" s="245">
        <v>85</v>
      </c>
      <c r="K9" s="242"/>
      <c r="L9" s="242"/>
      <c r="M9" s="246" t="s">
        <v>2027</v>
      </c>
      <c r="N9" s="247"/>
      <c r="O9" s="245">
        <v>0</v>
      </c>
      <c r="P9" s="248">
        <f t="shared" si="0"/>
        <v>0</v>
      </c>
      <c r="Q9" s="249"/>
      <c r="R9" s="241"/>
      <c r="S9" s="247"/>
      <c r="T9" s="250" t="s">
        <v>2028</v>
      </c>
      <c r="U9" s="241" t="s">
        <v>2029</v>
      </c>
      <c r="V9" s="217"/>
    </row>
    <row r="10" spans="1:22" ht="14.45" customHeight="1">
      <c r="A10" s="241"/>
      <c r="B10" s="242"/>
      <c r="C10" s="241" t="s">
        <v>2032</v>
      </c>
      <c r="D10" s="242"/>
      <c r="E10" s="242"/>
      <c r="F10" s="243">
        <v>2</v>
      </c>
      <c r="G10" s="243">
        <v>2</v>
      </c>
      <c r="H10" s="244" t="s">
        <v>2033</v>
      </c>
      <c r="I10" s="242"/>
      <c r="J10" s="245">
        <v>2</v>
      </c>
      <c r="K10" s="242"/>
      <c r="L10" s="242"/>
      <c r="M10" s="246" t="s">
        <v>2034</v>
      </c>
      <c r="N10" s="247"/>
      <c r="O10" s="245">
        <v>0</v>
      </c>
      <c r="P10" s="248">
        <f t="shared" si="0"/>
        <v>0</v>
      </c>
      <c r="Q10" s="249"/>
      <c r="R10" s="241"/>
      <c r="S10" s="247"/>
      <c r="T10" s="250" t="s">
        <v>2028</v>
      </c>
      <c r="U10" s="241" t="s">
        <v>2035</v>
      </c>
      <c r="V10" s="217"/>
    </row>
    <row r="11" spans="1:22" ht="14.45" customHeight="1">
      <c r="A11" s="241"/>
      <c r="B11" s="242"/>
      <c r="C11" s="241" t="s">
        <v>2036</v>
      </c>
      <c r="D11" s="242"/>
      <c r="E11" s="242"/>
      <c r="F11" s="243">
        <v>2</v>
      </c>
      <c r="G11" s="243">
        <v>2</v>
      </c>
      <c r="H11" s="244" t="s">
        <v>2037</v>
      </c>
      <c r="I11" s="242"/>
      <c r="J11" s="245">
        <v>2</v>
      </c>
      <c r="K11" s="242"/>
      <c r="L11" s="242"/>
      <c r="M11" s="246" t="s">
        <v>2034</v>
      </c>
      <c r="N11" s="247"/>
      <c r="O11" s="245">
        <v>0</v>
      </c>
      <c r="P11" s="248">
        <f t="shared" si="0"/>
        <v>0</v>
      </c>
      <c r="Q11" s="249"/>
      <c r="R11" s="241"/>
      <c r="S11" s="247"/>
      <c r="T11" s="250" t="s">
        <v>2028</v>
      </c>
      <c r="U11" s="241" t="s">
        <v>2035</v>
      </c>
      <c r="V11" s="217"/>
    </row>
    <row r="12" spans="1:22" ht="14.45" customHeight="1">
      <c r="A12" s="241"/>
      <c r="B12" s="242"/>
      <c r="C12" s="241" t="s">
        <v>2038</v>
      </c>
      <c r="D12" s="242"/>
      <c r="E12" s="242"/>
      <c r="F12" s="243">
        <v>2</v>
      </c>
      <c r="G12" s="243">
        <v>2</v>
      </c>
      <c r="H12" s="244" t="s">
        <v>2039</v>
      </c>
      <c r="I12" s="242"/>
      <c r="J12" s="245">
        <v>14</v>
      </c>
      <c r="K12" s="242"/>
      <c r="L12" s="242"/>
      <c r="M12" s="246" t="s">
        <v>2034</v>
      </c>
      <c r="N12" s="247"/>
      <c r="O12" s="245">
        <v>0</v>
      </c>
      <c r="P12" s="248">
        <f t="shared" si="0"/>
        <v>0</v>
      </c>
      <c r="Q12" s="249"/>
      <c r="R12" s="250"/>
      <c r="S12" s="247"/>
      <c r="T12" s="250" t="s">
        <v>2028</v>
      </c>
      <c r="U12" s="241" t="s">
        <v>2035</v>
      </c>
      <c r="V12" s="217"/>
    </row>
    <row r="13" spans="1:22" ht="14.45" customHeight="1">
      <c r="A13" s="241"/>
      <c r="B13" s="242"/>
      <c r="C13" s="241" t="s">
        <v>2040</v>
      </c>
      <c r="D13" s="242"/>
      <c r="E13" s="242"/>
      <c r="F13" s="243">
        <v>1</v>
      </c>
      <c r="G13" s="246" t="s">
        <v>2041</v>
      </c>
      <c r="H13" s="244" t="s">
        <v>2042</v>
      </c>
      <c r="I13" s="242"/>
      <c r="J13" s="245">
        <v>30</v>
      </c>
      <c r="K13" s="242"/>
      <c r="L13" s="242"/>
      <c r="M13" s="246" t="s">
        <v>2027</v>
      </c>
      <c r="N13" s="247"/>
      <c r="O13" s="245">
        <v>0</v>
      </c>
      <c r="P13" s="248">
        <f t="shared" si="0"/>
        <v>0</v>
      </c>
      <c r="Q13" s="249"/>
      <c r="R13" s="250"/>
      <c r="S13" s="247"/>
      <c r="T13" s="250" t="s">
        <v>2028</v>
      </c>
      <c r="U13" s="241" t="s">
        <v>2029</v>
      </c>
      <c r="V13" s="217"/>
    </row>
    <row r="14" spans="1:22" ht="14.45" customHeight="1">
      <c r="A14" s="241"/>
      <c r="B14" s="242"/>
      <c r="C14" s="241" t="s">
        <v>2043</v>
      </c>
      <c r="D14" s="242"/>
      <c r="E14" s="242"/>
      <c r="F14" s="243">
        <v>1</v>
      </c>
      <c r="G14" s="246" t="s">
        <v>2041</v>
      </c>
      <c r="H14" s="241" t="s">
        <v>2044</v>
      </c>
      <c r="I14" s="242"/>
      <c r="J14" s="245">
        <v>55</v>
      </c>
      <c r="K14" s="242"/>
      <c r="L14" s="242"/>
      <c r="M14" s="246" t="s">
        <v>2027</v>
      </c>
      <c r="N14" s="247"/>
      <c r="O14" s="245">
        <v>0</v>
      </c>
      <c r="P14" s="248">
        <f t="shared" si="0"/>
        <v>0</v>
      </c>
      <c r="Q14" s="249"/>
      <c r="R14" s="241"/>
      <c r="S14" s="247"/>
      <c r="T14" s="250" t="s">
        <v>2045</v>
      </c>
      <c r="U14" s="241" t="s">
        <v>2029</v>
      </c>
      <c r="V14" s="217"/>
    </row>
    <row r="15" spans="1:22" ht="14.45" customHeight="1">
      <c r="A15" s="251" t="s">
        <v>2046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3"/>
      <c r="P15" s="254">
        <f>SUM(P8:Q14)</f>
        <v>0</v>
      </c>
      <c r="Q15" s="255"/>
      <c r="R15" s="251"/>
      <c r="S15" s="252"/>
      <c r="T15" s="252"/>
      <c r="U15" s="251"/>
      <c r="V15" s="217"/>
    </row>
    <row r="16" spans="1:22" ht="14.45" customHeight="1">
      <c r="A16" s="256" t="s">
        <v>2047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8"/>
      <c r="P16" s="259">
        <v>0</v>
      </c>
      <c r="Q16" s="260"/>
      <c r="R16" s="256"/>
      <c r="S16" s="257"/>
      <c r="T16" s="257"/>
      <c r="U16" s="256"/>
      <c r="V16" s="217"/>
    </row>
    <row r="17" spans="1:22">
      <c r="A17" s="261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</row>
    <row r="18" spans="1:22" ht="14.45" customHeight="1">
      <c r="A18" s="261"/>
      <c r="B18" s="262"/>
      <c r="C18" s="263"/>
      <c r="D18" s="263"/>
      <c r="E18" s="263"/>
      <c r="F18" s="263"/>
      <c r="G18" s="263"/>
      <c r="H18" s="263"/>
      <c r="I18" s="263"/>
      <c r="J18" s="263"/>
      <c r="K18" s="264" t="s">
        <v>2048</v>
      </c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1"/>
    </row>
    <row r="19" spans="1:22" ht="14.45" customHeight="1">
      <c r="A19" s="261"/>
      <c r="B19" s="266" t="s">
        <v>2049</v>
      </c>
      <c r="C19" s="242"/>
      <c r="D19" s="242"/>
      <c r="E19" s="242"/>
      <c r="F19" s="242"/>
      <c r="G19" s="233"/>
      <c r="H19" s="233"/>
      <c r="I19" s="233"/>
      <c r="J19" s="233"/>
      <c r="K19" s="241" t="s">
        <v>2050</v>
      </c>
      <c r="L19" s="242"/>
      <c r="M19" s="242"/>
      <c r="N19" s="242"/>
      <c r="O19" s="242"/>
      <c r="P19" s="242"/>
      <c r="Q19" s="242"/>
      <c r="R19" s="242"/>
      <c r="S19" s="242"/>
      <c r="T19" s="242"/>
      <c r="U19" s="247"/>
      <c r="V19" s="261"/>
    </row>
    <row r="20" spans="1:22" ht="14.45" customHeight="1">
      <c r="A20" s="261"/>
      <c r="B20" s="266" t="s">
        <v>2051</v>
      </c>
      <c r="C20" s="242"/>
      <c r="D20" s="242"/>
      <c r="E20" s="242"/>
      <c r="F20" s="242"/>
      <c r="G20" s="242"/>
      <c r="H20" s="242"/>
      <c r="I20" s="242"/>
      <c r="J20" s="242"/>
      <c r="K20" s="241" t="s">
        <v>2052</v>
      </c>
      <c r="L20" s="242"/>
      <c r="M20" s="242"/>
      <c r="N20" s="242"/>
      <c r="O20" s="242"/>
      <c r="P20" s="242"/>
      <c r="Q20" s="242"/>
      <c r="R20" s="242"/>
      <c r="S20" s="242"/>
      <c r="T20" s="242"/>
      <c r="U20" s="247"/>
      <c r="V20" s="261"/>
    </row>
    <row r="21" spans="1:22">
      <c r="A21" s="261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61"/>
    </row>
    <row r="22" spans="1:22" ht="14.45" customHeight="1">
      <c r="A22" s="261"/>
      <c r="B22" s="267" t="s">
        <v>2053</v>
      </c>
      <c r="C22" s="233"/>
      <c r="D22" s="233"/>
      <c r="E22" s="267" t="s">
        <v>2054</v>
      </c>
      <c r="F22" s="233"/>
      <c r="G22" s="233"/>
      <c r="H22" s="233"/>
      <c r="I22" s="267" t="s">
        <v>51</v>
      </c>
      <c r="J22" s="233"/>
      <c r="K22" s="267" t="s">
        <v>2019</v>
      </c>
      <c r="L22" s="268" t="s">
        <v>153</v>
      </c>
      <c r="M22" s="233"/>
      <c r="N22" s="269" t="s">
        <v>2055</v>
      </c>
      <c r="O22" s="233"/>
      <c r="P22" s="233"/>
      <c r="Q22" s="270" t="s">
        <v>2056</v>
      </c>
      <c r="R22" s="233"/>
      <c r="S22" s="271" t="s">
        <v>2057</v>
      </c>
      <c r="T22" s="233"/>
      <c r="U22" s="240"/>
      <c r="V22" s="261"/>
    </row>
    <row r="23" spans="1:22" ht="14.45" customHeight="1">
      <c r="A23" s="261"/>
      <c r="B23" s="241">
        <v>3</v>
      </c>
      <c r="C23" s="242"/>
      <c r="D23" s="272">
        <v>42309</v>
      </c>
      <c r="E23" s="241" t="s">
        <v>2058</v>
      </c>
      <c r="F23" s="242"/>
      <c r="G23" s="242"/>
      <c r="H23" s="242"/>
      <c r="I23" s="241" t="s">
        <v>2059</v>
      </c>
      <c r="J23" s="242"/>
      <c r="K23" s="241" t="s">
        <v>205</v>
      </c>
      <c r="L23" s="242">
        <v>4.95</v>
      </c>
      <c r="M23" s="242"/>
      <c r="N23" s="273">
        <v>1</v>
      </c>
      <c r="O23" s="242"/>
      <c r="P23" s="242"/>
      <c r="Q23" s="274">
        <v>0</v>
      </c>
      <c r="R23" s="242"/>
      <c r="S23" s="275">
        <f t="shared" ref="S23:S30" si="1">ROUND(L23*Q23,2)</f>
        <v>0</v>
      </c>
      <c r="T23" s="276"/>
      <c r="U23" s="277"/>
      <c r="V23" s="261"/>
    </row>
    <row r="24" spans="1:22" ht="14.45" customHeight="1">
      <c r="A24" s="261"/>
      <c r="B24" s="241">
        <v>3</v>
      </c>
      <c r="C24" s="242"/>
      <c r="D24" s="272">
        <v>42675</v>
      </c>
      <c r="E24" s="241" t="s">
        <v>2058</v>
      </c>
      <c r="F24" s="242"/>
      <c r="G24" s="242"/>
      <c r="H24" s="242"/>
      <c r="I24" s="241" t="s">
        <v>2060</v>
      </c>
      <c r="J24" s="242"/>
      <c r="K24" s="241" t="s">
        <v>205</v>
      </c>
      <c r="L24" s="242">
        <v>4.95</v>
      </c>
      <c r="M24" s="242"/>
      <c r="N24" s="273">
        <v>1</v>
      </c>
      <c r="O24" s="242"/>
      <c r="P24" s="242"/>
      <c r="Q24" s="274">
        <v>0</v>
      </c>
      <c r="R24" s="242"/>
      <c r="S24" s="275">
        <f t="shared" si="1"/>
        <v>0</v>
      </c>
      <c r="T24" s="276"/>
      <c r="U24" s="277"/>
      <c r="V24" s="261"/>
    </row>
    <row r="25" spans="1:22" ht="14.45" customHeight="1">
      <c r="A25" s="261"/>
      <c r="B25" s="241">
        <v>3</v>
      </c>
      <c r="C25" s="242"/>
      <c r="D25" s="241" t="s">
        <v>2061</v>
      </c>
      <c r="E25" s="241" t="s">
        <v>2058</v>
      </c>
      <c r="F25" s="242"/>
      <c r="G25" s="242"/>
      <c r="H25" s="242"/>
      <c r="I25" s="241" t="s">
        <v>2062</v>
      </c>
      <c r="J25" s="242"/>
      <c r="K25" s="241" t="s">
        <v>280</v>
      </c>
      <c r="L25" s="242">
        <v>30</v>
      </c>
      <c r="M25" s="242"/>
      <c r="N25" s="273">
        <v>1</v>
      </c>
      <c r="O25" s="242"/>
      <c r="P25" s="242"/>
      <c r="Q25" s="274">
        <v>0</v>
      </c>
      <c r="R25" s="242"/>
      <c r="S25" s="275">
        <f t="shared" si="1"/>
        <v>0</v>
      </c>
      <c r="T25" s="276"/>
      <c r="U25" s="277"/>
      <c r="V25" s="261"/>
    </row>
    <row r="26" spans="1:22" ht="14.45" customHeight="1">
      <c r="A26" s="261"/>
      <c r="B26" s="241">
        <v>3</v>
      </c>
      <c r="C26" s="242"/>
      <c r="D26" s="278">
        <v>43790</v>
      </c>
      <c r="E26" s="241" t="s">
        <v>2063</v>
      </c>
      <c r="F26" s="242"/>
      <c r="G26" s="242"/>
      <c r="H26" s="242"/>
      <c r="I26" s="241" t="s">
        <v>2064</v>
      </c>
      <c r="J26" s="242"/>
      <c r="K26" s="241" t="s">
        <v>280</v>
      </c>
      <c r="L26" s="242">
        <v>85</v>
      </c>
      <c r="M26" s="242"/>
      <c r="N26" s="273">
        <v>2</v>
      </c>
      <c r="O26" s="242"/>
      <c r="P26" s="242"/>
      <c r="Q26" s="274">
        <v>0</v>
      </c>
      <c r="R26" s="242"/>
      <c r="S26" s="275">
        <f t="shared" si="1"/>
        <v>0</v>
      </c>
      <c r="T26" s="276"/>
      <c r="U26" s="277"/>
      <c r="V26" s="261"/>
    </row>
    <row r="27" spans="1:22" ht="14.45" customHeight="1">
      <c r="A27" s="261"/>
      <c r="B27" s="241">
        <v>3</v>
      </c>
      <c r="C27" s="242"/>
      <c r="D27" s="241" t="s">
        <v>2065</v>
      </c>
      <c r="E27" s="241" t="s">
        <v>2063</v>
      </c>
      <c r="F27" s="242"/>
      <c r="G27" s="242"/>
      <c r="H27" s="242"/>
      <c r="I27" s="241" t="s">
        <v>2064</v>
      </c>
      <c r="J27" s="242"/>
      <c r="K27" s="241" t="s">
        <v>280</v>
      </c>
      <c r="L27" s="242">
        <v>30</v>
      </c>
      <c r="M27" s="242"/>
      <c r="N27" s="273">
        <v>2</v>
      </c>
      <c r="O27" s="242"/>
      <c r="P27" s="242"/>
      <c r="Q27" s="274">
        <v>0</v>
      </c>
      <c r="R27" s="242"/>
      <c r="S27" s="275">
        <f t="shared" si="1"/>
        <v>0</v>
      </c>
      <c r="T27" s="276"/>
      <c r="U27" s="277"/>
      <c r="V27" s="261"/>
    </row>
    <row r="28" spans="1:22" ht="14.45" customHeight="1">
      <c r="A28" s="261"/>
      <c r="B28" s="241">
        <v>3</v>
      </c>
      <c r="C28" s="242"/>
      <c r="D28" s="241" t="s">
        <v>2066</v>
      </c>
      <c r="E28" s="241" t="s">
        <v>2063</v>
      </c>
      <c r="F28" s="242"/>
      <c r="G28" s="242"/>
      <c r="H28" s="242"/>
      <c r="I28" s="241" t="s">
        <v>2067</v>
      </c>
      <c r="J28" s="242"/>
      <c r="K28" s="241" t="s">
        <v>1539</v>
      </c>
      <c r="L28" s="242">
        <v>240</v>
      </c>
      <c r="M28" s="242"/>
      <c r="N28" s="273">
        <v>2</v>
      </c>
      <c r="O28" s="242"/>
      <c r="P28" s="242"/>
      <c r="Q28" s="274">
        <v>0</v>
      </c>
      <c r="R28" s="242"/>
      <c r="S28" s="275">
        <f t="shared" si="1"/>
        <v>0</v>
      </c>
      <c r="T28" s="276"/>
      <c r="U28" s="277"/>
      <c r="V28" s="261"/>
    </row>
    <row r="29" spans="1:22" ht="14.45" customHeight="1">
      <c r="A29" s="261"/>
      <c r="B29" s="241">
        <v>3</v>
      </c>
      <c r="C29" s="242"/>
      <c r="D29" s="241" t="s">
        <v>2068</v>
      </c>
      <c r="E29" s="241" t="s">
        <v>2063</v>
      </c>
      <c r="F29" s="242"/>
      <c r="G29" s="242"/>
      <c r="H29" s="242"/>
      <c r="I29" s="241" t="s">
        <v>2069</v>
      </c>
      <c r="J29" s="242"/>
      <c r="K29" s="241" t="s">
        <v>293</v>
      </c>
      <c r="L29" s="242">
        <v>4</v>
      </c>
      <c r="M29" s="242"/>
      <c r="N29" s="273">
        <v>2</v>
      </c>
      <c r="O29" s="242"/>
      <c r="P29" s="242"/>
      <c r="Q29" s="274">
        <v>0</v>
      </c>
      <c r="R29" s="242"/>
      <c r="S29" s="275">
        <f t="shared" si="1"/>
        <v>0</v>
      </c>
      <c r="T29" s="276"/>
      <c r="U29" s="277"/>
      <c r="V29" s="261"/>
    </row>
    <row r="30" spans="1:22" ht="14.45" customHeight="1">
      <c r="A30" s="261"/>
      <c r="B30" s="279">
        <v>3</v>
      </c>
      <c r="C30" s="280"/>
      <c r="D30" s="281">
        <v>43798</v>
      </c>
      <c r="E30" s="279" t="s">
        <v>2063</v>
      </c>
      <c r="F30" s="280"/>
      <c r="G30" s="280"/>
      <c r="H30" s="280"/>
      <c r="I30" s="279" t="s">
        <v>2070</v>
      </c>
      <c r="J30" s="280"/>
      <c r="K30" s="279" t="s">
        <v>1539</v>
      </c>
      <c r="L30" s="280">
        <v>140</v>
      </c>
      <c r="M30" s="280"/>
      <c r="N30" s="282">
        <v>2</v>
      </c>
      <c r="O30" s="280"/>
      <c r="P30" s="280"/>
      <c r="Q30" s="274">
        <v>0</v>
      </c>
      <c r="R30" s="242"/>
      <c r="S30" s="283">
        <f t="shared" si="1"/>
        <v>0</v>
      </c>
      <c r="T30" s="284"/>
      <c r="U30" s="285"/>
      <c r="V30" s="261"/>
    </row>
    <row r="31" spans="1:22">
      <c r="A31" s="261"/>
      <c r="B31" s="286"/>
      <c r="C31" s="287"/>
      <c r="D31" s="287"/>
      <c r="E31" s="286"/>
      <c r="F31" s="287"/>
      <c r="G31" s="287"/>
      <c r="H31" s="287"/>
      <c r="I31" s="288" t="s">
        <v>2071</v>
      </c>
      <c r="J31" s="289"/>
      <c r="K31" s="286"/>
      <c r="L31" s="287"/>
      <c r="M31" s="287"/>
      <c r="N31" s="286"/>
      <c r="O31" s="287"/>
      <c r="P31" s="287"/>
      <c r="Q31" s="287"/>
      <c r="R31" s="287"/>
      <c r="S31" s="290">
        <f>SUM(S23:U30)</f>
        <v>0</v>
      </c>
      <c r="T31" s="289"/>
      <c r="U31" s="291"/>
      <c r="V31" s="261"/>
    </row>
    <row r="32" spans="1:22">
      <c r="A32" s="261"/>
      <c r="B32" s="292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4"/>
      <c r="V32" s="261"/>
    </row>
    <row r="33" spans="1:22" ht="14.45" customHeight="1">
      <c r="A33" s="261"/>
      <c r="B33" s="295"/>
      <c r="C33" s="296"/>
      <c r="D33" s="296"/>
      <c r="E33" s="295" t="s">
        <v>2014</v>
      </c>
      <c r="F33" s="296"/>
      <c r="G33" s="296"/>
      <c r="H33" s="296"/>
      <c r="I33" s="295" t="s">
        <v>2072</v>
      </c>
      <c r="J33" s="296"/>
      <c r="K33" s="296"/>
      <c r="L33" s="296"/>
      <c r="M33" s="296"/>
      <c r="N33" s="295"/>
      <c r="O33" s="296"/>
      <c r="P33" s="296"/>
      <c r="Q33" s="296"/>
      <c r="R33" s="296"/>
      <c r="S33" s="297" t="s">
        <v>2057</v>
      </c>
      <c r="T33" s="296"/>
      <c r="U33" s="298"/>
      <c r="V33" s="261"/>
    </row>
    <row r="34" spans="1:22" ht="14.45" customHeight="1">
      <c r="A34" s="261"/>
      <c r="B34" s="241" t="s">
        <v>2073</v>
      </c>
      <c r="C34" s="242"/>
      <c r="D34" s="242"/>
      <c r="E34" s="241" t="s">
        <v>2074</v>
      </c>
      <c r="F34" s="242"/>
      <c r="G34" s="242"/>
      <c r="H34" s="242"/>
      <c r="I34" s="299" t="s">
        <v>2075</v>
      </c>
      <c r="J34" s="242"/>
      <c r="K34" s="300" t="s">
        <v>2076</v>
      </c>
      <c r="L34" s="242"/>
      <c r="M34" s="242"/>
      <c r="N34" s="299"/>
      <c r="O34" s="242"/>
      <c r="P34" s="242"/>
      <c r="Q34" s="242"/>
      <c r="R34" s="242"/>
      <c r="S34" s="245">
        <v>0</v>
      </c>
      <c r="T34" s="242"/>
      <c r="U34" s="247"/>
      <c r="V34" s="261"/>
    </row>
    <row r="35" spans="1:22" ht="14.45" customHeight="1">
      <c r="A35" s="261"/>
      <c r="B35" s="241" t="s">
        <v>2073</v>
      </c>
      <c r="C35" s="242"/>
      <c r="D35" s="242"/>
      <c r="E35" s="241" t="s">
        <v>2077</v>
      </c>
      <c r="F35" s="242"/>
      <c r="G35" s="242"/>
      <c r="H35" s="242"/>
      <c r="I35" s="299" t="s">
        <v>2078</v>
      </c>
      <c r="J35" s="242"/>
      <c r="K35" s="301" t="s">
        <v>2079</v>
      </c>
      <c r="L35" s="242"/>
      <c r="M35" s="242"/>
      <c r="N35" s="299"/>
      <c r="O35" s="242"/>
      <c r="P35" s="242"/>
      <c r="Q35" s="242"/>
      <c r="R35" s="242"/>
      <c r="S35" s="302">
        <v>0</v>
      </c>
      <c r="T35" s="242"/>
      <c r="U35" s="247"/>
      <c r="V35" s="261"/>
    </row>
    <row r="36" spans="1:22" ht="14.45" customHeight="1">
      <c r="A36" s="261"/>
      <c r="B36" s="227"/>
      <c r="C36" s="216"/>
      <c r="D36" s="216"/>
      <c r="E36" s="227"/>
      <c r="F36" s="216"/>
      <c r="G36" s="216"/>
      <c r="H36" s="216"/>
      <c r="I36" s="227" t="s">
        <v>2080</v>
      </c>
      <c r="J36" s="216"/>
      <c r="K36" s="216"/>
      <c r="L36" s="216"/>
      <c r="M36" s="216"/>
      <c r="N36" s="227"/>
      <c r="O36" s="216"/>
      <c r="P36" s="216"/>
      <c r="Q36" s="216"/>
      <c r="R36" s="216"/>
      <c r="S36" s="303">
        <f>SUM(S34:U35)</f>
        <v>0</v>
      </c>
      <c r="T36" s="216"/>
      <c r="U36" s="230"/>
      <c r="V36" s="261"/>
    </row>
    <row r="37" spans="1:22" ht="15.75" thickBot="1"/>
    <row r="38" spans="1:22">
      <c r="A38" s="304" t="s">
        <v>2081</v>
      </c>
      <c r="B38" s="305">
        <v>0</v>
      </c>
      <c r="C38" s="305"/>
      <c r="D38" s="305" t="s">
        <v>2082</v>
      </c>
      <c r="E38" s="305">
        <v>0</v>
      </c>
      <c r="F38" s="305"/>
      <c r="G38" s="305" t="s">
        <v>2083</v>
      </c>
      <c r="H38" s="305">
        <v>0.115</v>
      </c>
      <c r="I38" s="305"/>
      <c r="J38" s="305" t="s">
        <v>2084</v>
      </c>
      <c r="K38" s="305">
        <v>9.1</v>
      </c>
      <c r="L38" s="305"/>
      <c r="M38" s="305" t="s">
        <v>2085</v>
      </c>
      <c r="N38" s="305">
        <v>0</v>
      </c>
      <c r="O38" s="306"/>
      <c r="P38" s="306"/>
      <c r="Q38" s="306"/>
      <c r="R38" s="306"/>
      <c r="S38" s="306"/>
      <c r="T38" s="306"/>
      <c r="U38" s="307"/>
    </row>
    <row r="39" spans="1:22" ht="15.75" thickBot="1">
      <c r="A39" s="308" t="s">
        <v>2086</v>
      </c>
      <c r="B39" s="309"/>
      <c r="C39" s="309">
        <v>0</v>
      </c>
      <c r="D39" s="309" t="s">
        <v>2087</v>
      </c>
      <c r="E39" s="309"/>
      <c r="F39" s="309" t="s">
        <v>2088</v>
      </c>
      <c r="G39" s="309">
        <v>0</v>
      </c>
      <c r="H39" s="309" t="s">
        <v>2087</v>
      </c>
      <c r="I39" s="309"/>
      <c r="J39" s="309" t="s">
        <v>2089</v>
      </c>
      <c r="K39" s="309">
        <v>0</v>
      </c>
      <c r="L39" s="309" t="s">
        <v>2087</v>
      </c>
      <c r="M39" s="309" t="s">
        <v>2071</v>
      </c>
      <c r="N39" s="309">
        <f>C39+G39+K39</f>
        <v>0</v>
      </c>
      <c r="O39" s="310" t="s">
        <v>2087</v>
      </c>
      <c r="P39" s="310"/>
      <c r="Q39" s="310"/>
      <c r="R39" s="310"/>
      <c r="S39" s="310"/>
      <c r="T39" s="310"/>
      <c r="U39" s="311"/>
    </row>
  </sheetData>
  <pageMargins left="0.7" right="0.7" top="0.75" bottom="0.75" header="0.3" footer="0.3"/>
  <pageSetup paperSize="9" scale="52" orientation="landscape" horizontalDpi="4294967292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BM143"/>
  <sheetViews>
    <sheetView showGridLines="0" topLeftCell="A101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136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352" t="s">
        <v>1977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27" t="s">
        <v>23</v>
      </c>
      <c r="J15" s="25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22</v>
      </c>
      <c r="J17" s="28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358"/>
      <c r="F18" s="328"/>
      <c r="G18" s="328"/>
      <c r="H18" s="328"/>
      <c r="I18" s="27" t="s">
        <v>23</v>
      </c>
      <c r="J18" s="28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25</v>
      </c>
      <c r="E20" s="32"/>
      <c r="F20" s="32"/>
      <c r="G20" s="32"/>
      <c r="H20" s="32"/>
      <c r="I20" s="27" t="s">
        <v>22</v>
      </c>
      <c r="J20" s="25" t="str">
        <f>IF('Rekapitulácia stavby'!AN16="","",'Rekapitulácia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23</v>
      </c>
      <c r="J21" s="25" t="str">
        <f>IF('Rekapitulácia stavby'!AN17="","",'Rekapitulácia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27</v>
      </c>
      <c r="E23" s="32"/>
      <c r="F23" s="32"/>
      <c r="G23" s="32"/>
      <c r="H23" s="32"/>
      <c r="I23" s="27" t="s">
        <v>22</v>
      </c>
      <c r="J23" s="25" t="str">
        <f>IF('Rekapitulácia stavby'!AN19="","",'Rekapitulácia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23</v>
      </c>
      <c r="J24" s="25" t="str">
        <f>IF('Rekapitulácia stavby'!AN20="","",'Rekapitulácia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28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332" t="s">
        <v>1</v>
      </c>
      <c r="F27" s="332"/>
      <c r="G27" s="332"/>
      <c r="H27" s="332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29</v>
      </c>
      <c r="E30" s="32"/>
      <c r="F30" s="32"/>
      <c r="G30" s="32"/>
      <c r="H30" s="32"/>
      <c r="I30" s="32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31</v>
      </c>
      <c r="G32" s="32"/>
      <c r="H32" s="32"/>
      <c r="I32" s="36" t="s">
        <v>30</v>
      </c>
      <c r="J32" s="36" t="s">
        <v>32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33</v>
      </c>
      <c r="E33" s="27" t="s">
        <v>34</v>
      </c>
      <c r="F33" s="104">
        <f>ROUND((SUM(BE123:BE142)),  2)</f>
        <v>0</v>
      </c>
      <c r="G33" s="32"/>
      <c r="H33" s="32"/>
      <c r="I33" s="105">
        <v>0.2</v>
      </c>
      <c r="J33" s="104">
        <f>ROUND(((SUM(BE123:BE142))*I33),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35</v>
      </c>
      <c r="F34" s="104">
        <f>ROUND((SUM(BF123:BF142)),  2)</f>
        <v>0</v>
      </c>
      <c r="G34" s="32"/>
      <c r="H34" s="32"/>
      <c r="I34" s="105">
        <v>0.2</v>
      </c>
      <c r="J34" s="104">
        <f>ROUND(((SUM(BF123:BF142))*I34),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36</v>
      </c>
      <c r="F35" s="104">
        <f>ROUND((SUM(BG123:BG142)),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37</v>
      </c>
      <c r="F36" s="104">
        <f>ROUND((SUM(BH123:BH142)),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38</v>
      </c>
      <c r="F37" s="104">
        <f>ROUND((SUM(BI123:BI142)),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39</v>
      </c>
      <c r="E39" s="60"/>
      <c r="F39" s="60"/>
      <c r="G39" s="108" t="s">
        <v>40</v>
      </c>
      <c r="H39" s="109" t="s">
        <v>41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352" t="str">
        <f>E9</f>
        <v>SO 11 - Vonkajšie schodisko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 xml:space="preserve"> </v>
      </c>
      <c r="G89" s="32"/>
      <c r="H89" s="32"/>
      <c r="I89" s="27" t="s">
        <v>20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21</v>
      </c>
      <c r="D91" s="32"/>
      <c r="E91" s="32"/>
      <c r="F91" s="25" t="str">
        <f>E15</f>
        <v xml:space="preserve"> </v>
      </c>
      <c r="G91" s="32"/>
      <c r="H91" s="32"/>
      <c r="I91" s="27" t="s">
        <v>25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24</v>
      </c>
      <c r="D92" s="32"/>
      <c r="E92" s="32"/>
      <c r="F92" s="25" t="str">
        <f>IF(E18="","",E18)</f>
        <v/>
      </c>
      <c r="G92" s="32"/>
      <c r="H92" s="32"/>
      <c r="I92" s="27" t="s">
        <v>27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185</v>
      </c>
      <c r="E97" s="119"/>
      <c r="F97" s="119"/>
      <c r="G97" s="119"/>
      <c r="H97" s="119"/>
      <c r="I97" s="119"/>
      <c r="J97" s="120">
        <f>J124</f>
        <v>0</v>
      </c>
      <c r="L97" s="117"/>
    </row>
    <row r="98" spans="1:31" s="10" customFormat="1" ht="19.899999999999999" customHeight="1">
      <c r="B98" s="121"/>
      <c r="D98" s="122" t="s">
        <v>1059</v>
      </c>
      <c r="E98" s="123"/>
      <c r="F98" s="123"/>
      <c r="G98" s="123"/>
      <c r="H98" s="123"/>
      <c r="I98" s="123"/>
      <c r="J98" s="124">
        <f>J125</f>
        <v>0</v>
      </c>
      <c r="L98" s="121"/>
    </row>
    <row r="99" spans="1:31" s="10" customFormat="1" ht="19.899999999999999" customHeight="1">
      <c r="B99" s="121"/>
      <c r="D99" s="122" t="s">
        <v>189</v>
      </c>
      <c r="E99" s="123"/>
      <c r="F99" s="123"/>
      <c r="G99" s="123"/>
      <c r="H99" s="123"/>
      <c r="I99" s="123"/>
      <c r="J99" s="124">
        <f>J130</f>
        <v>0</v>
      </c>
      <c r="L99" s="121"/>
    </row>
    <row r="100" spans="1:31" s="10" customFormat="1" ht="19.899999999999999" customHeight="1">
      <c r="B100" s="121"/>
      <c r="D100" s="122" t="s">
        <v>190</v>
      </c>
      <c r="E100" s="123"/>
      <c r="F100" s="123"/>
      <c r="G100" s="123"/>
      <c r="H100" s="123"/>
      <c r="I100" s="123"/>
      <c r="J100" s="124">
        <f>J132</f>
        <v>0</v>
      </c>
      <c r="L100" s="121"/>
    </row>
    <row r="101" spans="1:31" s="10" customFormat="1" ht="19.899999999999999" customHeight="1">
      <c r="B101" s="121"/>
      <c r="D101" s="122" t="s">
        <v>191</v>
      </c>
      <c r="E101" s="123"/>
      <c r="F101" s="123"/>
      <c r="G101" s="123"/>
      <c r="H101" s="123"/>
      <c r="I101" s="123"/>
      <c r="J101" s="124">
        <f>J134</f>
        <v>0</v>
      </c>
      <c r="L101" s="121"/>
    </row>
    <row r="102" spans="1:31" s="9" customFormat="1" ht="24.95" customHeight="1">
      <c r="B102" s="117"/>
      <c r="D102" s="118" t="s">
        <v>148</v>
      </c>
      <c r="E102" s="119"/>
      <c r="F102" s="119"/>
      <c r="G102" s="119"/>
      <c r="H102" s="119"/>
      <c r="I102" s="119"/>
      <c r="J102" s="120">
        <f>J136</f>
        <v>0</v>
      </c>
      <c r="L102" s="117"/>
    </row>
    <row r="103" spans="1:31" s="10" customFormat="1" ht="19.899999999999999" customHeight="1">
      <c r="B103" s="121"/>
      <c r="D103" s="122" t="s">
        <v>196</v>
      </c>
      <c r="E103" s="123"/>
      <c r="F103" s="123"/>
      <c r="G103" s="123"/>
      <c r="H103" s="123"/>
      <c r="I103" s="123"/>
      <c r="J103" s="124">
        <f>J137</f>
        <v>0</v>
      </c>
      <c r="L103" s="121"/>
    </row>
    <row r="104" spans="1:31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5" customHeight="1">
      <c r="A110" s="32"/>
      <c r="B110" s="33"/>
      <c r="C110" s="21" t="s">
        <v>150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14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356" t="str">
        <f>E7</f>
        <v>Rekonštrukcia predškolského zariadenia MŠ Hrebendova,Lunik IX Košice</v>
      </c>
      <c r="F113" s="357"/>
      <c r="G113" s="357"/>
      <c r="H113" s="357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141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352" t="str">
        <f>E9</f>
        <v>SO 11 - Vonkajšie schodisko</v>
      </c>
      <c r="F115" s="355"/>
      <c r="G115" s="355"/>
      <c r="H115" s="355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18</v>
      </c>
      <c r="D117" s="32"/>
      <c r="E117" s="32"/>
      <c r="F117" s="25" t="str">
        <f>F12</f>
        <v xml:space="preserve"> </v>
      </c>
      <c r="G117" s="32"/>
      <c r="H117" s="32"/>
      <c r="I117" s="27" t="s">
        <v>20</v>
      </c>
      <c r="J117" s="55" t="str">
        <f>IF(J12="","",J12)</f>
        <v/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21</v>
      </c>
      <c r="D119" s="32"/>
      <c r="E119" s="32"/>
      <c r="F119" s="25" t="str">
        <f>E15</f>
        <v xml:space="preserve"> </v>
      </c>
      <c r="G119" s="32"/>
      <c r="H119" s="32"/>
      <c r="I119" s="27" t="s">
        <v>25</v>
      </c>
      <c r="J119" s="30" t="str">
        <f>E21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24</v>
      </c>
      <c r="D120" s="32"/>
      <c r="E120" s="32"/>
      <c r="F120" s="25" t="str">
        <f>IF(E18="","",E18)</f>
        <v/>
      </c>
      <c r="G120" s="32"/>
      <c r="H120" s="32"/>
      <c r="I120" s="27" t="s">
        <v>27</v>
      </c>
      <c r="J120" s="30" t="str">
        <f>E24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151</v>
      </c>
      <c r="D122" s="128" t="s">
        <v>54</v>
      </c>
      <c r="E122" s="128" t="s">
        <v>50</v>
      </c>
      <c r="F122" s="128" t="s">
        <v>51</v>
      </c>
      <c r="G122" s="128" t="s">
        <v>152</v>
      </c>
      <c r="H122" s="128" t="s">
        <v>153</v>
      </c>
      <c r="I122" s="128" t="s">
        <v>154</v>
      </c>
      <c r="J122" s="129" t="s">
        <v>145</v>
      </c>
      <c r="K122" s="130" t="s">
        <v>155</v>
      </c>
      <c r="L122" s="131"/>
      <c r="M122" s="62" t="s">
        <v>1</v>
      </c>
      <c r="N122" s="63" t="s">
        <v>33</v>
      </c>
      <c r="O122" s="63" t="s">
        <v>156</v>
      </c>
      <c r="P122" s="63" t="s">
        <v>157</v>
      </c>
      <c r="Q122" s="63" t="s">
        <v>158</v>
      </c>
      <c r="R122" s="63" t="s">
        <v>159</v>
      </c>
      <c r="S122" s="63" t="s">
        <v>160</v>
      </c>
      <c r="T122" s="64" t="s">
        <v>161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146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P124+P136</f>
        <v>0</v>
      </c>
      <c r="Q123" s="66"/>
      <c r="R123" s="133">
        <f>R124+R136</f>
        <v>0</v>
      </c>
      <c r="S123" s="66"/>
      <c r="T123" s="134">
        <f>T124+T136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68</v>
      </c>
      <c r="AU123" s="17" t="s">
        <v>147</v>
      </c>
      <c r="BK123" s="135">
        <f>BK124+BK136</f>
        <v>0</v>
      </c>
    </row>
    <row r="124" spans="1:65" s="12" customFormat="1" ht="25.9" customHeight="1">
      <c r="B124" s="136"/>
      <c r="D124" s="137" t="s">
        <v>68</v>
      </c>
      <c r="E124" s="138" t="s">
        <v>200</v>
      </c>
      <c r="F124" s="138" t="s">
        <v>201</v>
      </c>
      <c r="I124" s="139"/>
      <c r="J124" s="140">
        <f>BK124</f>
        <v>0</v>
      </c>
      <c r="L124" s="136"/>
      <c r="M124" s="141"/>
      <c r="N124" s="142"/>
      <c r="O124" s="142"/>
      <c r="P124" s="143">
        <f>P125+P130+P132+P134</f>
        <v>0</v>
      </c>
      <c r="Q124" s="142"/>
      <c r="R124" s="143">
        <f>R125+R130+R132+R134</f>
        <v>0</v>
      </c>
      <c r="S124" s="142"/>
      <c r="T124" s="144">
        <f>T125+T130+T132+T134</f>
        <v>0</v>
      </c>
      <c r="AR124" s="137" t="s">
        <v>77</v>
      </c>
      <c r="AT124" s="145" t="s">
        <v>68</v>
      </c>
      <c r="AU124" s="145" t="s">
        <v>69</v>
      </c>
      <c r="AY124" s="137" t="s">
        <v>164</v>
      </c>
      <c r="BK124" s="146">
        <f>BK125+BK130+BK132+BK134</f>
        <v>0</v>
      </c>
    </row>
    <row r="125" spans="1:65" s="12" customFormat="1" ht="22.9" customHeight="1">
      <c r="B125" s="136"/>
      <c r="D125" s="137" t="s">
        <v>68</v>
      </c>
      <c r="E125" s="147" t="s">
        <v>84</v>
      </c>
      <c r="F125" s="147" t="s">
        <v>1085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77</v>
      </c>
      <c r="AT125" s="145" t="s">
        <v>68</v>
      </c>
      <c r="AU125" s="145" t="s">
        <v>77</v>
      </c>
      <c r="AY125" s="137" t="s">
        <v>164</v>
      </c>
      <c r="BK125" s="146">
        <f>SUM(BK126:BK129)</f>
        <v>0</v>
      </c>
    </row>
    <row r="126" spans="1:65" s="2" customFormat="1" ht="14.45" customHeight="1">
      <c r="A126" s="32"/>
      <c r="B126" s="149"/>
      <c r="C126" s="150" t="s">
        <v>77</v>
      </c>
      <c r="D126" s="150" t="s">
        <v>167</v>
      </c>
      <c r="E126" s="151" t="s">
        <v>1978</v>
      </c>
      <c r="F126" s="152" t="s">
        <v>1979</v>
      </c>
      <c r="G126" s="153" t="s">
        <v>293</v>
      </c>
      <c r="H126" s="154">
        <v>5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35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176</v>
      </c>
      <c r="AT126" s="162" t="s">
        <v>167</v>
      </c>
      <c r="AU126" s="162" t="s">
        <v>84</v>
      </c>
      <c r="AY126" s="17" t="s">
        <v>164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84</v>
      </c>
      <c r="BK126" s="163">
        <f>ROUND(I126*H126,2)</f>
        <v>0</v>
      </c>
      <c r="BL126" s="17" t="s">
        <v>176</v>
      </c>
      <c r="BM126" s="162" t="s">
        <v>84</v>
      </c>
    </row>
    <row r="127" spans="1:65" s="2" customFormat="1" ht="14.45" customHeight="1">
      <c r="A127" s="32"/>
      <c r="B127" s="149"/>
      <c r="C127" s="164" t="s">
        <v>84</v>
      </c>
      <c r="D127" s="164" t="s">
        <v>172</v>
      </c>
      <c r="E127" s="165" t="s">
        <v>1980</v>
      </c>
      <c r="F127" s="166" t="s">
        <v>1981</v>
      </c>
      <c r="G127" s="167" t="s">
        <v>293</v>
      </c>
      <c r="H127" s="168">
        <v>5</v>
      </c>
      <c r="I127" s="169"/>
      <c r="J127" s="170">
        <f>ROUND(I127*H127,2)</f>
        <v>0</v>
      </c>
      <c r="K127" s="171"/>
      <c r="L127" s="172"/>
      <c r="M127" s="173" t="s">
        <v>1</v>
      </c>
      <c r="N127" s="174" t="s">
        <v>35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227</v>
      </c>
      <c r="AT127" s="162" t="s">
        <v>172</v>
      </c>
      <c r="AU127" s="162" t="s">
        <v>84</v>
      </c>
      <c r="AY127" s="17" t="s">
        <v>164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84</v>
      </c>
      <c r="BK127" s="163">
        <f>ROUND(I127*H127,2)</f>
        <v>0</v>
      </c>
      <c r="BL127" s="17" t="s">
        <v>176</v>
      </c>
      <c r="BM127" s="162" t="s">
        <v>176</v>
      </c>
    </row>
    <row r="128" spans="1:65" s="2" customFormat="1" ht="14.45" customHeight="1">
      <c r="A128" s="32"/>
      <c r="B128" s="149"/>
      <c r="C128" s="150" t="s">
        <v>177</v>
      </c>
      <c r="D128" s="150" t="s">
        <v>167</v>
      </c>
      <c r="E128" s="151" t="s">
        <v>1982</v>
      </c>
      <c r="F128" s="152" t="s">
        <v>1983</v>
      </c>
      <c r="G128" s="153" t="s">
        <v>293</v>
      </c>
      <c r="H128" s="154">
        <v>3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35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176</v>
      </c>
      <c r="AT128" s="162" t="s">
        <v>167</v>
      </c>
      <c r="AU128" s="162" t="s">
        <v>84</v>
      </c>
      <c r="AY128" s="17" t="s">
        <v>164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84</v>
      </c>
      <c r="BK128" s="163">
        <f>ROUND(I128*H128,2)</f>
        <v>0</v>
      </c>
      <c r="BL128" s="17" t="s">
        <v>176</v>
      </c>
      <c r="BM128" s="162" t="s">
        <v>181</v>
      </c>
    </row>
    <row r="129" spans="1:65" s="2" customFormat="1" ht="14.45" customHeight="1">
      <c r="A129" s="32"/>
      <c r="B129" s="149"/>
      <c r="C129" s="164" t="s">
        <v>176</v>
      </c>
      <c r="D129" s="164" t="s">
        <v>172</v>
      </c>
      <c r="E129" s="165" t="s">
        <v>1984</v>
      </c>
      <c r="F129" s="166" t="s">
        <v>1985</v>
      </c>
      <c r="G129" s="167" t="s">
        <v>293</v>
      </c>
      <c r="H129" s="168">
        <v>3</v>
      </c>
      <c r="I129" s="169"/>
      <c r="J129" s="170">
        <f>ROUND(I129*H129,2)</f>
        <v>0</v>
      </c>
      <c r="K129" s="171"/>
      <c r="L129" s="172"/>
      <c r="M129" s="173" t="s">
        <v>1</v>
      </c>
      <c r="N129" s="174" t="s">
        <v>35</v>
      </c>
      <c r="O129" s="58"/>
      <c r="P129" s="160">
        <f>O129*H129</f>
        <v>0</v>
      </c>
      <c r="Q129" s="160">
        <v>0</v>
      </c>
      <c r="R129" s="160">
        <f>Q129*H129</f>
        <v>0</v>
      </c>
      <c r="S129" s="160">
        <v>0</v>
      </c>
      <c r="T129" s="16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227</v>
      </c>
      <c r="AT129" s="162" t="s">
        <v>172</v>
      </c>
      <c r="AU129" s="162" t="s">
        <v>84</v>
      </c>
      <c r="AY129" s="17" t="s">
        <v>164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84</v>
      </c>
      <c r="BK129" s="163">
        <f>ROUND(I129*H129,2)</f>
        <v>0</v>
      </c>
      <c r="BL129" s="17" t="s">
        <v>176</v>
      </c>
      <c r="BM129" s="162" t="s">
        <v>227</v>
      </c>
    </row>
    <row r="130" spans="1:65" s="12" customFormat="1" ht="22.9" customHeight="1">
      <c r="B130" s="136"/>
      <c r="D130" s="137" t="s">
        <v>68</v>
      </c>
      <c r="E130" s="147" t="s">
        <v>181</v>
      </c>
      <c r="F130" s="147" t="s">
        <v>246</v>
      </c>
      <c r="I130" s="139"/>
      <c r="J130" s="148">
        <f>BK130</f>
        <v>0</v>
      </c>
      <c r="L130" s="136"/>
      <c r="M130" s="141"/>
      <c r="N130" s="142"/>
      <c r="O130" s="142"/>
      <c r="P130" s="143">
        <f>P131</f>
        <v>0</v>
      </c>
      <c r="Q130" s="142"/>
      <c r="R130" s="143">
        <f>R131</f>
        <v>0</v>
      </c>
      <c r="S130" s="142"/>
      <c r="T130" s="144">
        <f>T131</f>
        <v>0</v>
      </c>
      <c r="AR130" s="137" t="s">
        <v>77</v>
      </c>
      <c r="AT130" s="145" t="s">
        <v>68</v>
      </c>
      <c r="AU130" s="145" t="s">
        <v>77</v>
      </c>
      <c r="AY130" s="137" t="s">
        <v>164</v>
      </c>
      <c r="BK130" s="146">
        <f>BK131</f>
        <v>0</v>
      </c>
    </row>
    <row r="131" spans="1:65" s="2" customFormat="1" ht="24.2" customHeight="1">
      <c r="A131" s="32"/>
      <c r="B131" s="149"/>
      <c r="C131" s="150" t="s">
        <v>223</v>
      </c>
      <c r="D131" s="150" t="s">
        <v>167</v>
      </c>
      <c r="E131" s="151" t="s">
        <v>1137</v>
      </c>
      <c r="F131" s="152" t="s">
        <v>1138</v>
      </c>
      <c r="G131" s="153" t="s">
        <v>170</v>
      </c>
      <c r="H131" s="154">
        <v>18.062000000000001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35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176</v>
      </c>
      <c r="AT131" s="162" t="s">
        <v>167</v>
      </c>
      <c r="AU131" s="162" t="s">
        <v>84</v>
      </c>
      <c r="AY131" s="17" t="s">
        <v>164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84</v>
      </c>
      <c r="BK131" s="163">
        <f>ROUND(I131*H131,2)</f>
        <v>0</v>
      </c>
      <c r="BL131" s="17" t="s">
        <v>176</v>
      </c>
      <c r="BM131" s="162" t="s">
        <v>238</v>
      </c>
    </row>
    <row r="132" spans="1:65" s="12" customFormat="1" ht="22.9" customHeight="1">
      <c r="B132" s="136"/>
      <c r="D132" s="137" t="s">
        <v>68</v>
      </c>
      <c r="E132" s="147" t="s">
        <v>233</v>
      </c>
      <c r="F132" s="147" t="s">
        <v>285</v>
      </c>
      <c r="I132" s="139"/>
      <c r="J132" s="148">
        <f>BK132</f>
        <v>0</v>
      </c>
      <c r="L132" s="136"/>
      <c r="M132" s="141"/>
      <c r="N132" s="142"/>
      <c r="O132" s="142"/>
      <c r="P132" s="143">
        <f>P133</f>
        <v>0</v>
      </c>
      <c r="Q132" s="142"/>
      <c r="R132" s="143">
        <f>R133</f>
        <v>0</v>
      </c>
      <c r="S132" s="142"/>
      <c r="T132" s="144">
        <f>T133</f>
        <v>0</v>
      </c>
      <c r="AR132" s="137" t="s">
        <v>77</v>
      </c>
      <c r="AT132" s="145" t="s">
        <v>68</v>
      </c>
      <c r="AU132" s="145" t="s">
        <v>77</v>
      </c>
      <c r="AY132" s="137" t="s">
        <v>164</v>
      </c>
      <c r="BK132" s="146">
        <f>BK133</f>
        <v>0</v>
      </c>
    </row>
    <row r="133" spans="1:65" s="2" customFormat="1" ht="14.45" customHeight="1">
      <c r="A133" s="32"/>
      <c r="B133" s="149"/>
      <c r="C133" s="150" t="s">
        <v>227</v>
      </c>
      <c r="D133" s="150" t="s">
        <v>167</v>
      </c>
      <c r="E133" s="151" t="s">
        <v>1986</v>
      </c>
      <c r="F133" s="152" t="s">
        <v>1987</v>
      </c>
      <c r="G133" s="153" t="s">
        <v>293</v>
      </c>
      <c r="H133" s="154">
        <v>26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35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176</v>
      </c>
      <c r="AT133" s="162" t="s">
        <v>167</v>
      </c>
      <c r="AU133" s="162" t="s">
        <v>84</v>
      </c>
      <c r="AY133" s="17" t="s">
        <v>164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84</v>
      </c>
      <c r="BK133" s="163">
        <f>ROUND(I133*H133,2)</f>
        <v>0</v>
      </c>
      <c r="BL133" s="17" t="s">
        <v>176</v>
      </c>
      <c r="BM133" s="162" t="s">
        <v>247</v>
      </c>
    </row>
    <row r="134" spans="1:65" s="12" customFormat="1" ht="22.9" customHeight="1">
      <c r="B134" s="136"/>
      <c r="D134" s="137" t="s">
        <v>68</v>
      </c>
      <c r="E134" s="147" t="s">
        <v>335</v>
      </c>
      <c r="F134" s="147" t="s">
        <v>336</v>
      </c>
      <c r="I134" s="139"/>
      <c r="J134" s="148">
        <f>BK134</f>
        <v>0</v>
      </c>
      <c r="L134" s="136"/>
      <c r="M134" s="141"/>
      <c r="N134" s="142"/>
      <c r="O134" s="142"/>
      <c r="P134" s="143">
        <f>P135</f>
        <v>0</v>
      </c>
      <c r="Q134" s="142"/>
      <c r="R134" s="143">
        <f>R135</f>
        <v>0</v>
      </c>
      <c r="S134" s="142"/>
      <c r="T134" s="144">
        <f>T135</f>
        <v>0</v>
      </c>
      <c r="AR134" s="137" t="s">
        <v>77</v>
      </c>
      <c r="AT134" s="145" t="s">
        <v>68</v>
      </c>
      <c r="AU134" s="145" t="s">
        <v>77</v>
      </c>
      <c r="AY134" s="137" t="s">
        <v>164</v>
      </c>
      <c r="BK134" s="146">
        <f>BK135</f>
        <v>0</v>
      </c>
    </row>
    <row r="135" spans="1:65" s="2" customFormat="1" ht="24.2" customHeight="1">
      <c r="A135" s="32"/>
      <c r="B135" s="149"/>
      <c r="C135" s="150" t="s">
        <v>262</v>
      </c>
      <c r="D135" s="150" t="s">
        <v>167</v>
      </c>
      <c r="E135" s="151" t="s">
        <v>536</v>
      </c>
      <c r="F135" s="152" t="s">
        <v>1988</v>
      </c>
      <c r="G135" s="153" t="s">
        <v>230</v>
      </c>
      <c r="H135" s="154">
        <v>1.37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35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176</v>
      </c>
      <c r="AT135" s="162" t="s">
        <v>167</v>
      </c>
      <c r="AU135" s="162" t="s">
        <v>84</v>
      </c>
      <c r="AY135" s="17" t="s">
        <v>164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84</v>
      </c>
      <c r="BK135" s="163">
        <f>ROUND(I135*H135,2)</f>
        <v>0</v>
      </c>
      <c r="BL135" s="17" t="s">
        <v>176</v>
      </c>
      <c r="BM135" s="162" t="s">
        <v>255</v>
      </c>
    </row>
    <row r="136" spans="1:65" s="12" customFormat="1" ht="25.9" customHeight="1">
      <c r="B136" s="136"/>
      <c r="D136" s="137" t="s">
        <v>68</v>
      </c>
      <c r="E136" s="138" t="s">
        <v>162</v>
      </c>
      <c r="F136" s="138" t="s">
        <v>163</v>
      </c>
      <c r="I136" s="139"/>
      <c r="J136" s="140">
        <f>BK136</f>
        <v>0</v>
      </c>
      <c r="L136" s="136"/>
      <c r="M136" s="141"/>
      <c r="N136" s="142"/>
      <c r="O136" s="142"/>
      <c r="P136" s="143">
        <f>P137</f>
        <v>0</v>
      </c>
      <c r="Q136" s="142"/>
      <c r="R136" s="143">
        <f>R137</f>
        <v>0</v>
      </c>
      <c r="S136" s="142"/>
      <c r="T136" s="144">
        <f>T137</f>
        <v>0</v>
      </c>
      <c r="AR136" s="137" t="s">
        <v>84</v>
      </c>
      <c r="AT136" s="145" t="s">
        <v>68</v>
      </c>
      <c r="AU136" s="145" t="s">
        <v>69</v>
      </c>
      <c r="AY136" s="137" t="s">
        <v>164</v>
      </c>
      <c r="BK136" s="146">
        <f>BK137</f>
        <v>0</v>
      </c>
    </row>
    <row r="137" spans="1:65" s="12" customFormat="1" ht="22.9" customHeight="1">
      <c r="B137" s="136"/>
      <c r="D137" s="137" t="s">
        <v>68</v>
      </c>
      <c r="E137" s="147" t="s">
        <v>454</v>
      </c>
      <c r="F137" s="147" t="s">
        <v>455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SUM(P138:P142)</f>
        <v>0</v>
      </c>
      <c r="Q137" s="142"/>
      <c r="R137" s="143">
        <f>SUM(R138:R142)</f>
        <v>0</v>
      </c>
      <c r="S137" s="142"/>
      <c r="T137" s="144">
        <f>SUM(T138:T142)</f>
        <v>0</v>
      </c>
      <c r="AR137" s="137" t="s">
        <v>84</v>
      </c>
      <c r="AT137" s="145" t="s">
        <v>68</v>
      </c>
      <c r="AU137" s="145" t="s">
        <v>77</v>
      </c>
      <c r="AY137" s="137" t="s">
        <v>164</v>
      </c>
      <c r="BK137" s="146">
        <f>SUM(BK138:BK142)</f>
        <v>0</v>
      </c>
    </row>
    <row r="138" spans="1:65" s="2" customFormat="1" ht="24.2" customHeight="1">
      <c r="A138" s="32"/>
      <c r="B138" s="149"/>
      <c r="C138" s="150" t="s">
        <v>238</v>
      </c>
      <c r="D138" s="150" t="s">
        <v>167</v>
      </c>
      <c r="E138" s="151" t="s">
        <v>1259</v>
      </c>
      <c r="F138" s="152" t="s">
        <v>1989</v>
      </c>
      <c r="G138" s="153" t="s">
        <v>807</v>
      </c>
      <c r="H138" s="154">
        <v>265</v>
      </c>
      <c r="I138" s="155"/>
      <c r="J138" s="156">
        <f>ROUND(I138*H138,2)</f>
        <v>0</v>
      </c>
      <c r="K138" s="157"/>
      <c r="L138" s="33"/>
      <c r="M138" s="158" t="s">
        <v>1</v>
      </c>
      <c r="N138" s="159" t="s">
        <v>35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171</v>
      </c>
      <c r="AT138" s="162" t="s">
        <v>167</v>
      </c>
      <c r="AU138" s="162" t="s">
        <v>84</v>
      </c>
      <c r="AY138" s="17" t="s">
        <v>164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7" t="s">
        <v>84</v>
      </c>
      <c r="BK138" s="163">
        <f>ROUND(I138*H138,2)</f>
        <v>0</v>
      </c>
      <c r="BL138" s="17" t="s">
        <v>171</v>
      </c>
      <c r="BM138" s="162" t="s">
        <v>171</v>
      </c>
    </row>
    <row r="139" spans="1:65" s="2" customFormat="1" ht="37.9" customHeight="1">
      <c r="A139" s="32"/>
      <c r="B139" s="149"/>
      <c r="C139" s="164" t="s">
        <v>242</v>
      </c>
      <c r="D139" s="164" t="s">
        <v>172</v>
      </c>
      <c r="E139" s="165" t="s">
        <v>1990</v>
      </c>
      <c r="F139" s="166" t="s">
        <v>1991</v>
      </c>
      <c r="G139" s="167" t="s">
        <v>293</v>
      </c>
      <c r="H139" s="168">
        <v>1</v>
      </c>
      <c r="I139" s="169"/>
      <c r="J139" s="170">
        <f>ROUND(I139*H139,2)</f>
        <v>0</v>
      </c>
      <c r="K139" s="171"/>
      <c r="L139" s="172"/>
      <c r="M139" s="173" t="s">
        <v>1</v>
      </c>
      <c r="N139" s="174" t="s">
        <v>35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175</v>
      </c>
      <c r="AT139" s="162" t="s">
        <v>172</v>
      </c>
      <c r="AU139" s="162" t="s">
        <v>84</v>
      </c>
      <c r="AY139" s="17" t="s">
        <v>164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84</v>
      </c>
      <c r="BK139" s="163">
        <f>ROUND(I139*H139,2)</f>
        <v>0</v>
      </c>
      <c r="BL139" s="17" t="s">
        <v>171</v>
      </c>
      <c r="BM139" s="162" t="s">
        <v>273</v>
      </c>
    </row>
    <row r="140" spans="1:65" s="2" customFormat="1" ht="24.2" customHeight="1">
      <c r="A140" s="32"/>
      <c r="B140" s="149"/>
      <c r="C140" s="164" t="s">
        <v>247</v>
      </c>
      <c r="D140" s="164" t="s">
        <v>172</v>
      </c>
      <c r="E140" s="165" t="s">
        <v>1992</v>
      </c>
      <c r="F140" s="166" t="s">
        <v>1993</v>
      </c>
      <c r="G140" s="167" t="s">
        <v>293</v>
      </c>
      <c r="H140" s="168">
        <v>1</v>
      </c>
      <c r="I140" s="169"/>
      <c r="J140" s="170">
        <f>ROUND(I140*H140,2)</f>
        <v>0</v>
      </c>
      <c r="K140" s="171"/>
      <c r="L140" s="172"/>
      <c r="M140" s="173" t="s">
        <v>1</v>
      </c>
      <c r="N140" s="174" t="s">
        <v>35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175</v>
      </c>
      <c r="AT140" s="162" t="s">
        <v>172</v>
      </c>
      <c r="AU140" s="162" t="s">
        <v>84</v>
      </c>
      <c r="AY140" s="17" t="s">
        <v>164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84</v>
      </c>
      <c r="BK140" s="163">
        <f>ROUND(I140*H140,2)</f>
        <v>0</v>
      </c>
      <c r="BL140" s="17" t="s">
        <v>171</v>
      </c>
      <c r="BM140" s="162" t="s">
        <v>7</v>
      </c>
    </row>
    <row r="141" spans="1:65" s="2" customFormat="1" ht="24.2" customHeight="1">
      <c r="A141" s="32"/>
      <c r="B141" s="149"/>
      <c r="C141" s="164" t="s">
        <v>251</v>
      </c>
      <c r="D141" s="164" t="s">
        <v>172</v>
      </c>
      <c r="E141" s="165" t="s">
        <v>1994</v>
      </c>
      <c r="F141" s="166" t="s">
        <v>1995</v>
      </c>
      <c r="G141" s="167" t="s">
        <v>293</v>
      </c>
      <c r="H141" s="168">
        <v>1</v>
      </c>
      <c r="I141" s="169"/>
      <c r="J141" s="170">
        <f>ROUND(I141*H141,2)</f>
        <v>0</v>
      </c>
      <c r="K141" s="171"/>
      <c r="L141" s="172"/>
      <c r="M141" s="173" t="s">
        <v>1</v>
      </c>
      <c r="N141" s="174" t="s">
        <v>35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175</v>
      </c>
      <c r="AT141" s="162" t="s">
        <v>172</v>
      </c>
      <c r="AU141" s="162" t="s">
        <v>84</v>
      </c>
      <c r="AY141" s="17" t="s">
        <v>164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7" t="s">
        <v>84</v>
      </c>
      <c r="BK141" s="163">
        <f>ROUND(I141*H141,2)</f>
        <v>0</v>
      </c>
      <c r="BL141" s="17" t="s">
        <v>171</v>
      </c>
      <c r="BM141" s="162" t="s">
        <v>290</v>
      </c>
    </row>
    <row r="142" spans="1:65" s="2" customFormat="1" ht="24.2" customHeight="1">
      <c r="A142" s="32"/>
      <c r="B142" s="149"/>
      <c r="C142" s="150" t="s">
        <v>255</v>
      </c>
      <c r="D142" s="150" t="s">
        <v>167</v>
      </c>
      <c r="E142" s="151" t="s">
        <v>484</v>
      </c>
      <c r="F142" s="152" t="s">
        <v>485</v>
      </c>
      <c r="G142" s="153" t="s">
        <v>180</v>
      </c>
      <c r="H142" s="175"/>
      <c r="I142" s="155"/>
      <c r="J142" s="156">
        <f>ROUND(I142*H142,2)</f>
        <v>0</v>
      </c>
      <c r="K142" s="157"/>
      <c r="L142" s="33"/>
      <c r="M142" s="176" t="s">
        <v>1</v>
      </c>
      <c r="N142" s="177" t="s">
        <v>35</v>
      </c>
      <c r="O142" s="178"/>
      <c r="P142" s="179">
        <f>O142*H142</f>
        <v>0</v>
      </c>
      <c r="Q142" s="179">
        <v>0</v>
      </c>
      <c r="R142" s="179">
        <f>Q142*H142</f>
        <v>0</v>
      </c>
      <c r="S142" s="179">
        <v>0</v>
      </c>
      <c r="T142" s="180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171</v>
      </c>
      <c r="AT142" s="162" t="s">
        <v>167</v>
      </c>
      <c r="AU142" s="162" t="s">
        <v>84</v>
      </c>
      <c r="AY142" s="17" t="s">
        <v>164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7" t="s">
        <v>84</v>
      </c>
      <c r="BK142" s="163">
        <f>ROUND(I142*H142,2)</f>
        <v>0</v>
      </c>
      <c r="BL142" s="17" t="s">
        <v>171</v>
      </c>
      <c r="BM142" s="162" t="s">
        <v>299</v>
      </c>
    </row>
    <row r="143" spans="1:65" s="2" customFormat="1" ht="6.95" customHeight="1">
      <c r="A143" s="32"/>
      <c r="B143" s="47"/>
      <c r="C143" s="48"/>
      <c r="D143" s="48"/>
      <c r="E143" s="48"/>
      <c r="F143" s="48"/>
      <c r="G143" s="48"/>
      <c r="H143" s="48"/>
      <c r="I143" s="48"/>
      <c r="J143" s="48"/>
      <c r="K143" s="48"/>
      <c r="L143" s="33"/>
      <c r="M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</sheetData>
  <autoFilter ref="C122:K142" xr:uid="{00000000-0009-0000-0000-00001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BM125"/>
  <sheetViews>
    <sheetView showGridLines="0" topLeftCell="A68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139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352" t="s">
        <v>1996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1997</v>
      </c>
      <c r="G12" s="32"/>
      <c r="H12" s="32"/>
      <c r="I12" s="27" t="s">
        <v>20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1998</v>
      </c>
      <c r="F15" s="32"/>
      <c r="G15" s="32"/>
      <c r="H15" s="32"/>
      <c r="I15" s="27" t="s">
        <v>23</v>
      </c>
      <c r="J15" s="25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22</v>
      </c>
      <c r="J17" s="28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358"/>
      <c r="F18" s="328"/>
      <c r="G18" s="328"/>
      <c r="H18" s="328"/>
      <c r="I18" s="27" t="s">
        <v>23</v>
      </c>
      <c r="J18" s="28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25</v>
      </c>
      <c r="E20" s="32"/>
      <c r="F20" s="32"/>
      <c r="G20" s="32"/>
      <c r="H20" s="32"/>
      <c r="I20" s="27" t="s">
        <v>22</v>
      </c>
      <c r="J20" s="25" t="str">
        <f>IF('Rekapitulácia stavby'!AN16="","",'Rekapitulácia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23</v>
      </c>
      <c r="J21" s="25" t="str">
        <f>IF('Rekapitulácia stavby'!AN17="","",'Rekapitulácia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27</v>
      </c>
      <c r="E23" s="32"/>
      <c r="F23" s="32"/>
      <c r="G23" s="32"/>
      <c r="H23" s="32"/>
      <c r="I23" s="27" t="s">
        <v>22</v>
      </c>
      <c r="J23" s="25" t="str">
        <f>IF('Rekapitulácia stavby'!AN19="","",'Rekapitulácia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23</v>
      </c>
      <c r="J24" s="25" t="str">
        <f>IF('Rekapitulácia stavby'!AN20="","",'Rekapitulácia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28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332" t="s">
        <v>1</v>
      </c>
      <c r="F27" s="332"/>
      <c r="G27" s="332"/>
      <c r="H27" s="332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29</v>
      </c>
      <c r="E30" s="32"/>
      <c r="F30" s="32"/>
      <c r="G30" s="32"/>
      <c r="H30" s="32"/>
      <c r="I30" s="32"/>
      <c r="J30" s="71">
        <f>ROUND(J119,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31</v>
      </c>
      <c r="G32" s="32"/>
      <c r="H32" s="32"/>
      <c r="I32" s="36" t="s">
        <v>30</v>
      </c>
      <c r="J32" s="36" t="s">
        <v>32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33</v>
      </c>
      <c r="E33" s="27" t="s">
        <v>34</v>
      </c>
      <c r="F33" s="104">
        <f>ROUND((SUM(BE119:BE124)),  2)</f>
        <v>0</v>
      </c>
      <c r="G33" s="32"/>
      <c r="H33" s="32"/>
      <c r="I33" s="105">
        <v>0.2</v>
      </c>
      <c r="J33" s="104">
        <f>ROUND(((SUM(BE119:BE124))*I33),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35</v>
      </c>
      <c r="F34" s="104">
        <f>ROUND((SUM(BF119:BF124)),  2)</f>
        <v>0</v>
      </c>
      <c r="G34" s="32"/>
      <c r="H34" s="32"/>
      <c r="I34" s="105">
        <v>0.2</v>
      </c>
      <c r="J34" s="104">
        <f>ROUND(((SUM(BF119:BF124))*I34),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36</v>
      </c>
      <c r="F35" s="104">
        <f>ROUND((SUM(BG119:BG124)),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37</v>
      </c>
      <c r="F36" s="104">
        <f>ROUND((SUM(BH119:BH124)),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38</v>
      </c>
      <c r="F37" s="104">
        <f>ROUND((SUM(BI119:BI124)),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39</v>
      </c>
      <c r="E39" s="60"/>
      <c r="F39" s="60"/>
      <c r="G39" s="108" t="s">
        <v>40</v>
      </c>
      <c r="H39" s="109" t="s">
        <v>41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352" t="str">
        <f>E9</f>
        <v>X1 - Dodávky a montáže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>Luník IX., Košice</v>
      </c>
      <c r="G89" s="32"/>
      <c r="H89" s="32"/>
      <c r="I89" s="27" t="s">
        <v>20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21</v>
      </c>
      <c r="D91" s="32"/>
      <c r="E91" s="32"/>
      <c r="F91" s="25" t="str">
        <f>E15</f>
        <v>Mesto Košice, Trieda SNP 48/A, 040 11 Košice</v>
      </c>
      <c r="G91" s="32"/>
      <c r="H91" s="32"/>
      <c r="I91" s="27" t="s">
        <v>25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24</v>
      </c>
      <c r="D92" s="32"/>
      <c r="E92" s="32"/>
      <c r="F92" s="25" t="str">
        <f>IF(E18="","",E18)</f>
        <v/>
      </c>
      <c r="G92" s="32"/>
      <c r="H92" s="32"/>
      <c r="I92" s="27" t="s">
        <v>27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J119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148</v>
      </c>
      <c r="E97" s="119"/>
      <c r="F97" s="119"/>
      <c r="G97" s="119"/>
      <c r="H97" s="119"/>
      <c r="I97" s="119"/>
      <c r="J97" s="120">
        <f>J120</f>
        <v>0</v>
      </c>
      <c r="L97" s="117"/>
    </row>
    <row r="98" spans="1:31" s="10" customFormat="1" ht="19.899999999999999" customHeight="1">
      <c r="B98" s="121"/>
      <c r="D98" s="122" t="s">
        <v>196</v>
      </c>
      <c r="E98" s="123"/>
      <c r="F98" s="123"/>
      <c r="G98" s="123"/>
      <c r="H98" s="123"/>
      <c r="I98" s="123"/>
      <c r="J98" s="124">
        <f>J121</f>
        <v>0</v>
      </c>
      <c r="L98" s="121"/>
    </row>
    <row r="99" spans="1:31" s="10" customFormat="1" ht="14.85" customHeight="1">
      <c r="B99" s="121"/>
      <c r="D99" s="122" t="s">
        <v>1999</v>
      </c>
      <c r="E99" s="123"/>
      <c r="F99" s="123"/>
      <c r="G99" s="123"/>
      <c r="H99" s="123"/>
      <c r="I99" s="123"/>
      <c r="J99" s="124">
        <f>J123</f>
        <v>0</v>
      </c>
      <c r="L99" s="121"/>
    </row>
    <row r="100" spans="1:31" s="2" customFormat="1" ht="21.75" customHeight="1">
      <c r="A100" s="32"/>
      <c r="B100" s="33"/>
      <c r="C100" s="32"/>
      <c r="D100" s="32"/>
      <c r="E100" s="32"/>
      <c r="F100" s="32"/>
      <c r="G100" s="32"/>
      <c r="H100" s="32"/>
      <c r="I100" s="32"/>
      <c r="J100" s="32"/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6.95" customHeight="1">
      <c r="A101" s="32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5" spans="1:31" s="2" customFormat="1" ht="6.95" customHeight="1">
      <c r="A105" s="32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24.95" customHeight="1">
      <c r="A106" s="32"/>
      <c r="B106" s="33"/>
      <c r="C106" s="21" t="s">
        <v>150</v>
      </c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2" customHeight="1">
      <c r="A108" s="32"/>
      <c r="B108" s="33"/>
      <c r="C108" s="27" t="s">
        <v>14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6.5" customHeight="1">
      <c r="A109" s="32"/>
      <c r="B109" s="33"/>
      <c r="C109" s="32"/>
      <c r="D109" s="32"/>
      <c r="E109" s="356" t="str">
        <f>E7</f>
        <v>Rekonštrukcia predškolského zariadenia MŠ Hrebendova,Lunik IX Košice</v>
      </c>
      <c r="F109" s="357"/>
      <c r="G109" s="357"/>
      <c r="H109" s="357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141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6.5" customHeight="1">
      <c r="A111" s="32"/>
      <c r="B111" s="33"/>
      <c r="C111" s="32"/>
      <c r="D111" s="32"/>
      <c r="E111" s="352" t="str">
        <f>E9</f>
        <v>X1 - Dodávky a montáže</v>
      </c>
      <c r="F111" s="355"/>
      <c r="G111" s="355"/>
      <c r="H111" s="355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18</v>
      </c>
      <c r="D113" s="32"/>
      <c r="E113" s="32"/>
      <c r="F113" s="25" t="str">
        <f>F12</f>
        <v>Luník IX., Košice</v>
      </c>
      <c r="G113" s="32"/>
      <c r="H113" s="32"/>
      <c r="I113" s="27" t="s">
        <v>20</v>
      </c>
      <c r="J113" s="55" t="str">
        <f>IF(J12="","",J12)</f>
        <v/>
      </c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5.2" customHeight="1">
      <c r="A115" s="32"/>
      <c r="B115" s="33"/>
      <c r="C115" s="27" t="s">
        <v>21</v>
      </c>
      <c r="D115" s="32"/>
      <c r="E115" s="32"/>
      <c r="F115" s="25" t="str">
        <f>E15</f>
        <v>Mesto Košice, Trieda SNP 48/A, 040 11 Košice</v>
      </c>
      <c r="G115" s="32"/>
      <c r="H115" s="32"/>
      <c r="I115" s="27" t="s">
        <v>25</v>
      </c>
      <c r="J115" s="30" t="str">
        <f>E21</f>
        <v xml:space="preserve"> </v>
      </c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24</v>
      </c>
      <c r="D116" s="32"/>
      <c r="E116" s="32"/>
      <c r="F116" s="25" t="str">
        <f>IF(E18="","",E18)</f>
        <v/>
      </c>
      <c r="G116" s="32"/>
      <c r="H116" s="32"/>
      <c r="I116" s="27" t="s">
        <v>27</v>
      </c>
      <c r="J116" s="30" t="str">
        <f>E24</f>
        <v xml:space="preserve"> 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0.3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11" customFormat="1" ht="29.25" customHeight="1">
      <c r="A118" s="125"/>
      <c r="B118" s="126"/>
      <c r="C118" s="127" t="s">
        <v>151</v>
      </c>
      <c r="D118" s="128" t="s">
        <v>54</v>
      </c>
      <c r="E118" s="128" t="s">
        <v>50</v>
      </c>
      <c r="F118" s="128" t="s">
        <v>51</v>
      </c>
      <c r="G118" s="128" t="s">
        <v>152</v>
      </c>
      <c r="H118" s="128" t="s">
        <v>153</v>
      </c>
      <c r="I118" s="128" t="s">
        <v>154</v>
      </c>
      <c r="J118" s="129" t="s">
        <v>145</v>
      </c>
      <c r="K118" s="130" t="s">
        <v>155</v>
      </c>
      <c r="L118" s="131"/>
      <c r="M118" s="62" t="s">
        <v>1</v>
      </c>
      <c r="N118" s="63" t="s">
        <v>33</v>
      </c>
      <c r="O118" s="63" t="s">
        <v>156</v>
      </c>
      <c r="P118" s="63" t="s">
        <v>157</v>
      </c>
      <c r="Q118" s="63" t="s">
        <v>158</v>
      </c>
      <c r="R118" s="63" t="s">
        <v>159</v>
      </c>
      <c r="S118" s="63" t="s">
        <v>160</v>
      </c>
      <c r="T118" s="64" t="s">
        <v>161</v>
      </c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</row>
    <row r="119" spans="1:65" s="2" customFormat="1" ht="22.9" customHeight="1">
      <c r="A119" s="32"/>
      <c r="B119" s="33"/>
      <c r="C119" s="69" t="s">
        <v>146</v>
      </c>
      <c r="D119" s="32"/>
      <c r="E119" s="32"/>
      <c r="F119" s="32"/>
      <c r="G119" s="32"/>
      <c r="H119" s="32"/>
      <c r="I119" s="32"/>
      <c r="J119" s="132">
        <f>BK119</f>
        <v>0</v>
      </c>
      <c r="K119" s="32"/>
      <c r="L119" s="33"/>
      <c r="M119" s="65"/>
      <c r="N119" s="56"/>
      <c r="O119" s="66"/>
      <c r="P119" s="133">
        <f>P120</f>
        <v>0</v>
      </c>
      <c r="Q119" s="66"/>
      <c r="R119" s="133">
        <f>R120</f>
        <v>2.3680719999999997</v>
      </c>
      <c r="S119" s="66"/>
      <c r="T119" s="134">
        <f>T120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T119" s="17" t="s">
        <v>68</v>
      </c>
      <c r="AU119" s="17" t="s">
        <v>147</v>
      </c>
      <c r="BK119" s="135">
        <f>BK120</f>
        <v>0</v>
      </c>
    </row>
    <row r="120" spans="1:65" s="12" customFormat="1" ht="25.9" customHeight="1">
      <c r="B120" s="136"/>
      <c r="D120" s="137" t="s">
        <v>68</v>
      </c>
      <c r="E120" s="138" t="s">
        <v>162</v>
      </c>
      <c r="F120" s="138" t="s">
        <v>163</v>
      </c>
      <c r="I120" s="139"/>
      <c r="J120" s="140">
        <f>BK120</f>
        <v>0</v>
      </c>
      <c r="L120" s="136"/>
      <c r="M120" s="141"/>
      <c r="N120" s="142"/>
      <c r="O120" s="142"/>
      <c r="P120" s="143">
        <f>P121</f>
        <v>0</v>
      </c>
      <c r="Q120" s="142"/>
      <c r="R120" s="143">
        <f>R121</f>
        <v>2.3680719999999997</v>
      </c>
      <c r="S120" s="142"/>
      <c r="T120" s="144">
        <f>T121</f>
        <v>0</v>
      </c>
      <c r="AR120" s="137" t="s">
        <v>84</v>
      </c>
      <c r="AT120" s="145" t="s">
        <v>68</v>
      </c>
      <c r="AU120" s="145" t="s">
        <v>69</v>
      </c>
      <c r="AY120" s="137" t="s">
        <v>164</v>
      </c>
      <c r="BK120" s="146">
        <f>BK121</f>
        <v>0</v>
      </c>
    </row>
    <row r="121" spans="1:65" s="12" customFormat="1" ht="22.9" customHeight="1">
      <c r="B121" s="136"/>
      <c r="D121" s="137" t="s">
        <v>68</v>
      </c>
      <c r="E121" s="147" t="s">
        <v>454</v>
      </c>
      <c r="F121" s="147" t="s">
        <v>455</v>
      </c>
      <c r="I121" s="139"/>
      <c r="J121" s="148">
        <f>BK121</f>
        <v>0</v>
      </c>
      <c r="L121" s="136"/>
      <c r="M121" s="141"/>
      <c r="N121" s="142"/>
      <c r="O121" s="142"/>
      <c r="P121" s="143">
        <f>P122+P123</f>
        <v>0</v>
      </c>
      <c r="Q121" s="142"/>
      <c r="R121" s="143">
        <f>R122+R123</f>
        <v>2.3680719999999997</v>
      </c>
      <c r="S121" s="142"/>
      <c r="T121" s="144">
        <f>T122+T123</f>
        <v>0</v>
      </c>
      <c r="AR121" s="137" t="s">
        <v>84</v>
      </c>
      <c r="AT121" s="145" t="s">
        <v>68</v>
      </c>
      <c r="AU121" s="145" t="s">
        <v>77</v>
      </c>
      <c r="AY121" s="137" t="s">
        <v>164</v>
      </c>
      <c r="BK121" s="146">
        <f>BK122+BK123</f>
        <v>0</v>
      </c>
    </row>
    <row r="122" spans="1:65" s="2" customFormat="1" ht="14.45" customHeight="1">
      <c r="A122" s="32"/>
      <c r="B122" s="149"/>
      <c r="C122" s="150" t="s">
        <v>77</v>
      </c>
      <c r="D122" s="150" t="s">
        <v>167</v>
      </c>
      <c r="E122" s="151" t="s">
        <v>2000</v>
      </c>
      <c r="F122" s="152" t="s">
        <v>2001</v>
      </c>
      <c r="G122" s="153" t="s">
        <v>170</v>
      </c>
      <c r="H122" s="154">
        <v>7.2</v>
      </c>
      <c r="I122" s="155"/>
      <c r="J122" s="156">
        <f>ROUND(I122*H122,2)</f>
        <v>0</v>
      </c>
      <c r="K122" s="157"/>
      <c r="L122" s="33"/>
      <c r="M122" s="158" t="s">
        <v>1</v>
      </c>
      <c r="N122" s="159" t="s">
        <v>35</v>
      </c>
      <c r="O122" s="58"/>
      <c r="P122" s="160">
        <f>O122*H122</f>
        <v>0</v>
      </c>
      <c r="Q122" s="160">
        <v>1.0000000000000001E-5</v>
      </c>
      <c r="R122" s="160">
        <f>Q122*H122</f>
        <v>7.2000000000000002E-5</v>
      </c>
      <c r="S122" s="160">
        <v>0</v>
      </c>
      <c r="T122" s="161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62" t="s">
        <v>171</v>
      </c>
      <c r="AT122" s="162" t="s">
        <v>167</v>
      </c>
      <c r="AU122" s="162" t="s">
        <v>84</v>
      </c>
      <c r="AY122" s="17" t="s">
        <v>164</v>
      </c>
      <c r="BE122" s="163">
        <f>IF(N122="základná",J122,0)</f>
        <v>0</v>
      </c>
      <c r="BF122" s="163">
        <f>IF(N122="znížená",J122,0)</f>
        <v>0</v>
      </c>
      <c r="BG122" s="163">
        <f>IF(N122="zákl. prenesená",J122,0)</f>
        <v>0</v>
      </c>
      <c r="BH122" s="163">
        <f>IF(N122="zníž. prenesená",J122,0)</f>
        <v>0</v>
      </c>
      <c r="BI122" s="163">
        <f>IF(N122="nulová",J122,0)</f>
        <v>0</v>
      </c>
      <c r="BJ122" s="17" t="s">
        <v>84</v>
      </c>
      <c r="BK122" s="163">
        <f>ROUND(I122*H122,2)</f>
        <v>0</v>
      </c>
      <c r="BL122" s="17" t="s">
        <v>171</v>
      </c>
      <c r="BM122" s="162" t="s">
        <v>2002</v>
      </c>
    </row>
    <row r="123" spans="1:65" s="12" customFormat="1" ht="20.85" customHeight="1">
      <c r="B123" s="136"/>
      <c r="D123" s="137" t="s">
        <v>68</v>
      </c>
      <c r="E123" s="147" t="s">
        <v>395</v>
      </c>
      <c r="F123" s="147" t="s">
        <v>396</v>
      </c>
      <c r="I123" s="139"/>
      <c r="J123" s="148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2.3679999999999999</v>
      </c>
      <c r="S123" s="142"/>
      <c r="T123" s="144">
        <f>T124</f>
        <v>0</v>
      </c>
      <c r="AR123" s="137" t="s">
        <v>84</v>
      </c>
      <c r="AT123" s="145" t="s">
        <v>68</v>
      </c>
      <c r="AU123" s="145" t="s">
        <v>84</v>
      </c>
      <c r="AY123" s="137" t="s">
        <v>164</v>
      </c>
      <c r="BK123" s="146">
        <f>BK124</f>
        <v>0</v>
      </c>
    </row>
    <row r="124" spans="1:65" s="2" customFormat="1" ht="14.45" customHeight="1">
      <c r="A124" s="32"/>
      <c r="B124" s="149"/>
      <c r="C124" s="150" t="s">
        <v>84</v>
      </c>
      <c r="D124" s="150" t="s">
        <v>167</v>
      </c>
      <c r="E124" s="151" t="s">
        <v>2003</v>
      </c>
      <c r="F124" s="152" t="s">
        <v>2004</v>
      </c>
      <c r="G124" s="153" t="s">
        <v>170</v>
      </c>
      <c r="H124" s="154">
        <v>200</v>
      </c>
      <c r="I124" s="155"/>
      <c r="J124" s="156">
        <f>ROUND(I124*H124,2)</f>
        <v>0</v>
      </c>
      <c r="K124" s="157"/>
      <c r="L124" s="33"/>
      <c r="M124" s="176" t="s">
        <v>1</v>
      </c>
      <c r="N124" s="177" t="s">
        <v>35</v>
      </c>
      <c r="O124" s="178"/>
      <c r="P124" s="179">
        <f>O124*H124</f>
        <v>0</v>
      </c>
      <c r="Q124" s="179">
        <v>1.184E-2</v>
      </c>
      <c r="R124" s="179">
        <f>Q124*H124</f>
        <v>2.3679999999999999</v>
      </c>
      <c r="S124" s="179">
        <v>0</v>
      </c>
      <c r="T124" s="180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171</v>
      </c>
      <c r="AT124" s="162" t="s">
        <v>167</v>
      </c>
      <c r="AU124" s="162" t="s">
        <v>177</v>
      </c>
      <c r="AY124" s="17" t="s">
        <v>164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84</v>
      </c>
      <c r="BK124" s="163">
        <f>ROUND(I124*H124,2)</f>
        <v>0</v>
      </c>
      <c r="BL124" s="17" t="s">
        <v>171</v>
      </c>
      <c r="BM124" s="162" t="s">
        <v>2005</v>
      </c>
    </row>
    <row r="125" spans="1:65" s="2" customFormat="1" ht="6.95" customHeight="1">
      <c r="A125" s="32"/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33"/>
      <c r="M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</sheetData>
  <autoFilter ref="C118:K124" xr:uid="{00000000-0009-0000-0000-00001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37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85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182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184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ROUND(J137,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ROUND((SUM(BE137:BE236)),  2)</f>
        <v>0</v>
      </c>
      <c r="G35" s="32"/>
      <c r="H35" s="32"/>
      <c r="I35" s="105">
        <v>0.2</v>
      </c>
      <c r="J35" s="104">
        <f>ROUND(((SUM(BE137:BE236))*I35),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ROUND((SUM(BF137:BF236)),  2)</f>
        <v>0</v>
      </c>
      <c r="G36" s="32"/>
      <c r="H36" s="32"/>
      <c r="I36" s="105">
        <v>0.2</v>
      </c>
      <c r="J36" s="104">
        <f>ROUND(((SUM(BF137:BF236))*I36),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ROUND((SUM(BG137:BG236)),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ROUND((SUM(BH137:BH236)),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ROUND((SUM(BI137:BI236)),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182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01 - ASR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J137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185</v>
      </c>
      <c r="E99" s="119"/>
      <c r="F99" s="119"/>
      <c r="G99" s="119"/>
      <c r="H99" s="119"/>
      <c r="I99" s="119"/>
      <c r="J99" s="120">
        <f>J138</f>
        <v>0</v>
      </c>
      <c r="L99" s="117"/>
    </row>
    <row r="100" spans="1:47" s="10" customFormat="1" ht="19.899999999999999" customHeight="1">
      <c r="B100" s="121"/>
      <c r="D100" s="122" t="s">
        <v>186</v>
      </c>
      <c r="E100" s="123"/>
      <c r="F100" s="123"/>
      <c r="G100" s="123"/>
      <c r="H100" s="123"/>
      <c r="I100" s="123"/>
      <c r="J100" s="124">
        <f>J139</f>
        <v>0</v>
      </c>
      <c r="L100" s="121"/>
    </row>
    <row r="101" spans="1:47" s="10" customFormat="1" ht="19.899999999999999" customHeight="1">
      <c r="B101" s="121"/>
      <c r="D101" s="122" t="s">
        <v>187</v>
      </c>
      <c r="E101" s="123"/>
      <c r="F101" s="123"/>
      <c r="G101" s="123"/>
      <c r="H101" s="123"/>
      <c r="I101" s="123"/>
      <c r="J101" s="124">
        <f>J148</f>
        <v>0</v>
      </c>
      <c r="L101" s="121"/>
    </row>
    <row r="102" spans="1:47" s="10" customFormat="1" ht="19.899999999999999" customHeight="1">
      <c r="B102" s="121"/>
      <c r="D102" s="122" t="s">
        <v>188</v>
      </c>
      <c r="E102" s="123"/>
      <c r="F102" s="123"/>
      <c r="G102" s="123"/>
      <c r="H102" s="123"/>
      <c r="I102" s="123"/>
      <c r="J102" s="124">
        <f>J150</f>
        <v>0</v>
      </c>
      <c r="L102" s="121"/>
    </row>
    <row r="103" spans="1:47" s="10" customFormat="1" ht="19.899999999999999" customHeight="1">
      <c r="B103" s="121"/>
      <c r="D103" s="122" t="s">
        <v>189</v>
      </c>
      <c r="E103" s="123"/>
      <c r="F103" s="123"/>
      <c r="G103" s="123"/>
      <c r="H103" s="123"/>
      <c r="I103" s="123"/>
      <c r="J103" s="124">
        <f>J153</f>
        <v>0</v>
      </c>
      <c r="L103" s="121"/>
    </row>
    <row r="104" spans="1:47" s="10" customFormat="1" ht="19.899999999999999" customHeight="1">
      <c r="B104" s="121"/>
      <c r="D104" s="122" t="s">
        <v>190</v>
      </c>
      <c r="E104" s="123"/>
      <c r="F104" s="123"/>
      <c r="G104" s="123"/>
      <c r="H104" s="123"/>
      <c r="I104" s="123"/>
      <c r="J104" s="124">
        <f>J165</f>
        <v>0</v>
      </c>
      <c r="L104" s="121"/>
    </row>
    <row r="105" spans="1:47" s="10" customFormat="1" ht="19.899999999999999" customHeight="1">
      <c r="B105" s="121"/>
      <c r="D105" s="122" t="s">
        <v>191</v>
      </c>
      <c r="E105" s="123"/>
      <c r="F105" s="123"/>
      <c r="G105" s="123"/>
      <c r="H105" s="123"/>
      <c r="I105" s="123"/>
      <c r="J105" s="124">
        <f>J178</f>
        <v>0</v>
      </c>
      <c r="L105" s="121"/>
    </row>
    <row r="106" spans="1:47" s="9" customFormat="1" ht="24.95" customHeight="1">
      <c r="B106" s="117"/>
      <c r="D106" s="118" t="s">
        <v>148</v>
      </c>
      <c r="E106" s="119"/>
      <c r="F106" s="119"/>
      <c r="G106" s="119"/>
      <c r="H106" s="119"/>
      <c r="I106" s="119"/>
      <c r="J106" s="120">
        <f>J180</f>
        <v>0</v>
      </c>
      <c r="L106" s="117"/>
    </row>
    <row r="107" spans="1:47" s="10" customFormat="1" ht="19.899999999999999" customHeight="1">
      <c r="B107" s="121"/>
      <c r="D107" s="122" t="s">
        <v>192</v>
      </c>
      <c r="E107" s="123"/>
      <c r="F107" s="123"/>
      <c r="G107" s="123"/>
      <c r="H107" s="123"/>
      <c r="I107" s="123"/>
      <c r="J107" s="124">
        <f>J181</f>
        <v>0</v>
      </c>
      <c r="L107" s="121"/>
    </row>
    <row r="108" spans="1:47" s="10" customFormat="1" ht="19.899999999999999" customHeight="1">
      <c r="B108" s="121"/>
      <c r="D108" s="122" t="s">
        <v>149</v>
      </c>
      <c r="E108" s="123"/>
      <c r="F108" s="123"/>
      <c r="G108" s="123"/>
      <c r="H108" s="123"/>
      <c r="I108" s="123"/>
      <c r="J108" s="124">
        <f>J189</f>
        <v>0</v>
      </c>
      <c r="L108" s="121"/>
    </row>
    <row r="109" spans="1:47" s="10" customFormat="1" ht="19.899999999999999" customHeight="1">
      <c r="B109" s="121"/>
      <c r="D109" s="122" t="s">
        <v>193</v>
      </c>
      <c r="E109" s="123"/>
      <c r="F109" s="123"/>
      <c r="G109" s="123"/>
      <c r="H109" s="123"/>
      <c r="I109" s="123"/>
      <c r="J109" s="124">
        <f>J196</f>
        <v>0</v>
      </c>
      <c r="L109" s="121"/>
    </row>
    <row r="110" spans="1:47" s="10" customFormat="1" ht="19.899999999999999" customHeight="1">
      <c r="B110" s="121"/>
      <c r="D110" s="122" t="s">
        <v>194</v>
      </c>
      <c r="E110" s="123"/>
      <c r="F110" s="123"/>
      <c r="G110" s="123"/>
      <c r="H110" s="123"/>
      <c r="I110" s="123"/>
      <c r="J110" s="124">
        <f>J199</f>
        <v>0</v>
      </c>
      <c r="L110" s="121"/>
    </row>
    <row r="111" spans="1:47" s="10" customFormat="1" ht="19.899999999999999" customHeight="1">
      <c r="B111" s="121"/>
      <c r="D111" s="122" t="s">
        <v>195</v>
      </c>
      <c r="E111" s="123"/>
      <c r="F111" s="123"/>
      <c r="G111" s="123"/>
      <c r="H111" s="123"/>
      <c r="I111" s="123"/>
      <c r="J111" s="124">
        <f>J204</f>
        <v>0</v>
      </c>
      <c r="L111" s="121"/>
    </row>
    <row r="112" spans="1:47" s="10" customFormat="1" ht="19.899999999999999" customHeight="1">
      <c r="B112" s="121"/>
      <c r="D112" s="122" t="s">
        <v>196</v>
      </c>
      <c r="E112" s="123"/>
      <c r="F112" s="123"/>
      <c r="G112" s="123"/>
      <c r="H112" s="123"/>
      <c r="I112" s="123"/>
      <c r="J112" s="124">
        <f>J214</f>
        <v>0</v>
      </c>
      <c r="L112" s="121"/>
    </row>
    <row r="113" spans="1:31" s="10" customFormat="1" ht="19.899999999999999" customHeight="1">
      <c r="B113" s="121"/>
      <c r="D113" s="122" t="s">
        <v>197</v>
      </c>
      <c r="E113" s="123"/>
      <c r="F113" s="123"/>
      <c r="G113" s="123"/>
      <c r="H113" s="123"/>
      <c r="I113" s="123"/>
      <c r="J113" s="124">
        <f>J227</f>
        <v>0</v>
      </c>
      <c r="L113" s="121"/>
    </row>
    <row r="114" spans="1:31" s="10" customFormat="1" ht="19.899999999999999" customHeight="1">
      <c r="B114" s="121"/>
      <c r="D114" s="122" t="s">
        <v>198</v>
      </c>
      <c r="E114" s="123"/>
      <c r="F114" s="123"/>
      <c r="G114" s="123"/>
      <c r="H114" s="123"/>
      <c r="I114" s="123"/>
      <c r="J114" s="124">
        <f>J230</f>
        <v>0</v>
      </c>
      <c r="L114" s="121"/>
    </row>
    <row r="115" spans="1:31" s="10" customFormat="1" ht="19.899999999999999" customHeight="1">
      <c r="B115" s="121"/>
      <c r="D115" s="122" t="s">
        <v>199</v>
      </c>
      <c r="E115" s="123"/>
      <c r="F115" s="123"/>
      <c r="G115" s="123"/>
      <c r="H115" s="123"/>
      <c r="I115" s="123"/>
      <c r="J115" s="124">
        <f>J234</f>
        <v>0</v>
      </c>
      <c r="L115" s="121"/>
    </row>
    <row r="116" spans="1:31" s="2" customFormat="1" ht="21.7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21" spans="1:31" s="2" customFormat="1" ht="6.95" customHeight="1">
      <c r="A121" s="32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24.95" customHeight="1">
      <c r="A122" s="32"/>
      <c r="B122" s="33"/>
      <c r="C122" s="21" t="s">
        <v>150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14</v>
      </c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6.5" customHeight="1">
      <c r="A125" s="32"/>
      <c r="B125" s="33"/>
      <c r="C125" s="32"/>
      <c r="D125" s="32"/>
      <c r="E125" s="356" t="str">
        <f>E7</f>
        <v>Rekonštrukcia predškolského zariadenia MŠ Hrebendova,Lunik IX Košice</v>
      </c>
      <c r="F125" s="357"/>
      <c r="G125" s="357"/>
      <c r="H125" s="357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1" customFormat="1" ht="12" customHeight="1">
      <c r="B126" s="20"/>
      <c r="C126" s="27" t="s">
        <v>141</v>
      </c>
      <c r="L126" s="20"/>
    </row>
    <row r="127" spans="1:31" s="2" customFormat="1" ht="16.5" customHeight="1">
      <c r="A127" s="32"/>
      <c r="B127" s="33"/>
      <c r="C127" s="32"/>
      <c r="D127" s="32"/>
      <c r="E127" s="356" t="s">
        <v>182</v>
      </c>
      <c r="F127" s="355"/>
      <c r="G127" s="355"/>
      <c r="H127" s="355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7" t="s">
        <v>183</v>
      </c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6.5" customHeight="1">
      <c r="A129" s="32"/>
      <c r="B129" s="33"/>
      <c r="C129" s="32"/>
      <c r="D129" s="32"/>
      <c r="E129" s="352" t="str">
        <f>E11</f>
        <v>01 - ASR</v>
      </c>
      <c r="F129" s="355"/>
      <c r="G129" s="355"/>
      <c r="H129" s="355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2" customHeight="1">
      <c r="A131" s="32"/>
      <c r="B131" s="33"/>
      <c r="C131" s="27" t="s">
        <v>18</v>
      </c>
      <c r="D131" s="32"/>
      <c r="E131" s="32"/>
      <c r="F131" s="25" t="str">
        <f>F14</f>
        <v xml:space="preserve"> </v>
      </c>
      <c r="G131" s="32"/>
      <c r="H131" s="32"/>
      <c r="I131" s="27" t="s">
        <v>20</v>
      </c>
      <c r="J131" s="55" t="str">
        <f>IF(J14="","",J14)</f>
        <v/>
      </c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6.9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5.2" customHeight="1">
      <c r="A133" s="32"/>
      <c r="B133" s="33"/>
      <c r="C133" s="27" t="s">
        <v>21</v>
      </c>
      <c r="D133" s="32"/>
      <c r="E133" s="32"/>
      <c r="F133" s="25" t="str">
        <f>E17</f>
        <v xml:space="preserve"> </v>
      </c>
      <c r="G133" s="32"/>
      <c r="H133" s="32"/>
      <c r="I133" s="27" t="s">
        <v>25</v>
      </c>
      <c r="J133" s="30" t="str">
        <f>E23</f>
        <v xml:space="preserve"> </v>
      </c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15.2" customHeight="1">
      <c r="A134" s="32"/>
      <c r="B134" s="33"/>
      <c r="C134" s="27" t="s">
        <v>24</v>
      </c>
      <c r="D134" s="32"/>
      <c r="E134" s="32"/>
      <c r="F134" s="25" t="str">
        <f>IF(E20="","",E20)</f>
        <v/>
      </c>
      <c r="G134" s="32"/>
      <c r="H134" s="32"/>
      <c r="I134" s="27" t="s">
        <v>27</v>
      </c>
      <c r="J134" s="30" t="str">
        <f>E26</f>
        <v xml:space="preserve"> </v>
      </c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10.35" customHeight="1">
      <c r="A135" s="32"/>
      <c r="B135" s="33"/>
      <c r="C135" s="32"/>
      <c r="D135" s="32"/>
      <c r="E135" s="32"/>
      <c r="F135" s="32"/>
      <c r="G135" s="32"/>
      <c r="H135" s="32"/>
      <c r="I135" s="32"/>
      <c r="J135" s="32"/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11" customFormat="1" ht="29.25" customHeight="1">
      <c r="A136" s="125"/>
      <c r="B136" s="126"/>
      <c r="C136" s="127" t="s">
        <v>151</v>
      </c>
      <c r="D136" s="128" t="s">
        <v>54</v>
      </c>
      <c r="E136" s="128" t="s">
        <v>50</v>
      </c>
      <c r="F136" s="128" t="s">
        <v>51</v>
      </c>
      <c r="G136" s="128" t="s">
        <v>152</v>
      </c>
      <c r="H136" s="128" t="s">
        <v>153</v>
      </c>
      <c r="I136" s="128" t="s">
        <v>154</v>
      </c>
      <c r="J136" s="129" t="s">
        <v>145</v>
      </c>
      <c r="K136" s="130" t="s">
        <v>155</v>
      </c>
      <c r="L136" s="131"/>
      <c r="M136" s="62" t="s">
        <v>1</v>
      </c>
      <c r="N136" s="63" t="s">
        <v>33</v>
      </c>
      <c r="O136" s="63" t="s">
        <v>156</v>
      </c>
      <c r="P136" s="63" t="s">
        <v>157</v>
      </c>
      <c r="Q136" s="63" t="s">
        <v>158</v>
      </c>
      <c r="R136" s="63" t="s">
        <v>159</v>
      </c>
      <c r="S136" s="63" t="s">
        <v>160</v>
      </c>
      <c r="T136" s="64" t="s">
        <v>161</v>
      </c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</row>
    <row r="137" spans="1:65" s="2" customFormat="1" ht="22.9" customHeight="1">
      <c r="A137" s="32"/>
      <c r="B137" s="33"/>
      <c r="C137" s="69" t="s">
        <v>146</v>
      </c>
      <c r="D137" s="32"/>
      <c r="E137" s="32"/>
      <c r="F137" s="32"/>
      <c r="G137" s="32"/>
      <c r="H137" s="32"/>
      <c r="I137" s="32"/>
      <c r="J137" s="132">
        <f>BK137</f>
        <v>0</v>
      </c>
      <c r="K137" s="32"/>
      <c r="L137" s="33"/>
      <c r="M137" s="65"/>
      <c r="N137" s="56"/>
      <c r="O137" s="66"/>
      <c r="P137" s="133">
        <f>P138+P180</f>
        <v>0</v>
      </c>
      <c r="Q137" s="66"/>
      <c r="R137" s="133">
        <f>R138+R180</f>
        <v>5.8972009199999995E-2</v>
      </c>
      <c r="S137" s="66"/>
      <c r="T137" s="134">
        <f>T138+T180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7" t="s">
        <v>68</v>
      </c>
      <c r="AU137" s="17" t="s">
        <v>147</v>
      </c>
      <c r="BK137" s="135">
        <f>BK138+BK180</f>
        <v>0</v>
      </c>
    </row>
    <row r="138" spans="1:65" s="12" customFormat="1" ht="25.9" customHeight="1">
      <c r="B138" s="136"/>
      <c r="D138" s="137" t="s">
        <v>68</v>
      </c>
      <c r="E138" s="138" t="s">
        <v>200</v>
      </c>
      <c r="F138" s="138" t="s">
        <v>201</v>
      </c>
      <c r="I138" s="139"/>
      <c r="J138" s="140">
        <f>BK138</f>
        <v>0</v>
      </c>
      <c r="L138" s="136"/>
      <c r="M138" s="141"/>
      <c r="N138" s="142"/>
      <c r="O138" s="142"/>
      <c r="P138" s="143">
        <f>P139+P148+P150+P153+P165+P178</f>
        <v>0</v>
      </c>
      <c r="Q138" s="142"/>
      <c r="R138" s="143">
        <f>R139+R148+R150+R153+R165+R178</f>
        <v>4.7639999999999995E-2</v>
      </c>
      <c r="S138" s="142"/>
      <c r="T138" s="144">
        <f>T139+T148+T150+T153+T165+T178</f>
        <v>0</v>
      </c>
      <c r="AR138" s="137" t="s">
        <v>77</v>
      </c>
      <c r="AT138" s="145" t="s">
        <v>68</v>
      </c>
      <c r="AU138" s="145" t="s">
        <v>69</v>
      </c>
      <c r="AY138" s="137" t="s">
        <v>164</v>
      </c>
      <c r="BK138" s="146">
        <f>BK139+BK148+BK150+BK153+BK165+BK178</f>
        <v>0</v>
      </c>
    </row>
    <row r="139" spans="1:65" s="12" customFormat="1" ht="22.9" customHeight="1">
      <c r="B139" s="136"/>
      <c r="D139" s="137" t="s">
        <v>68</v>
      </c>
      <c r="E139" s="147" t="s">
        <v>77</v>
      </c>
      <c r="F139" s="147" t="s">
        <v>202</v>
      </c>
      <c r="I139" s="139"/>
      <c r="J139" s="148">
        <f>BK139</f>
        <v>0</v>
      </c>
      <c r="L139" s="136"/>
      <c r="M139" s="141"/>
      <c r="N139" s="142"/>
      <c r="O139" s="142"/>
      <c r="P139" s="143">
        <f>SUM(P140:P147)</f>
        <v>0</v>
      </c>
      <c r="Q139" s="142"/>
      <c r="R139" s="143">
        <f>SUM(R140:R147)</f>
        <v>0</v>
      </c>
      <c r="S139" s="142"/>
      <c r="T139" s="144">
        <f>SUM(T140:T147)</f>
        <v>0</v>
      </c>
      <c r="AR139" s="137" t="s">
        <v>77</v>
      </c>
      <c r="AT139" s="145" t="s">
        <v>68</v>
      </c>
      <c r="AU139" s="145" t="s">
        <v>77</v>
      </c>
      <c r="AY139" s="137" t="s">
        <v>164</v>
      </c>
      <c r="BK139" s="146">
        <f>SUM(BK140:BK147)</f>
        <v>0</v>
      </c>
    </row>
    <row r="140" spans="1:65" s="2" customFormat="1" ht="24.2" customHeight="1">
      <c r="A140" s="32"/>
      <c r="B140" s="149"/>
      <c r="C140" s="150" t="s">
        <v>77</v>
      </c>
      <c r="D140" s="150" t="s">
        <v>167</v>
      </c>
      <c r="E140" s="151" t="s">
        <v>203</v>
      </c>
      <c r="F140" s="152" t="s">
        <v>204</v>
      </c>
      <c r="G140" s="153" t="s">
        <v>205</v>
      </c>
      <c r="H140" s="154">
        <v>0</v>
      </c>
      <c r="I140" s="155"/>
      <c r="J140" s="156">
        <f t="shared" ref="J140:J147" si="0">ROUND(I140*H140,2)</f>
        <v>0</v>
      </c>
      <c r="K140" s="157"/>
      <c r="L140" s="33"/>
      <c r="M140" s="158" t="s">
        <v>1</v>
      </c>
      <c r="N140" s="159" t="s">
        <v>35</v>
      </c>
      <c r="O140" s="58"/>
      <c r="P140" s="160">
        <f t="shared" ref="P140:P147" si="1">O140*H140</f>
        <v>0</v>
      </c>
      <c r="Q140" s="160">
        <v>0</v>
      </c>
      <c r="R140" s="160">
        <f t="shared" ref="R140:R147" si="2">Q140*H140</f>
        <v>0</v>
      </c>
      <c r="S140" s="160">
        <v>0</v>
      </c>
      <c r="T140" s="161">
        <f t="shared" ref="T140:T147" si="3"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176</v>
      </c>
      <c r="AT140" s="162" t="s">
        <v>167</v>
      </c>
      <c r="AU140" s="162" t="s">
        <v>84</v>
      </c>
      <c r="AY140" s="17" t="s">
        <v>164</v>
      </c>
      <c r="BE140" s="163">
        <f t="shared" ref="BE140:BE147" si="4">IF(N140="základná",J140,0)</f>
        <v>0</v>
      </c>
      <c r="BF140" s="163">
        <f t="shared" ref="BF140:BF147" si="5">IF(N140="znížená",J140,0)</f>
        <v>0</v>
      </c>
      <c r="BG140" s="163">
        <f t="shared" ref="BG140:BG147" si="6">IF(N140="zákl. prenesená",J140,0)</f>
        <v>0</v>
      </c>
      <c r="BH140" s="163">
        <f t="shared" ref="BH140:BH147" si="7">IF(N140="zníž. prenesená",J140,0)</f>
        <v>0</v>
      </c>
      <c r="BI140" s="163">
        <f t="shared" ref="BI140:BI147" si="8">IF(N140="nulová",J140,0)</f>
        <v>0</v>
      </c>
      <c r="BJ140" s="17" t="s">
        <v>84</v>
      </c>
      <c r="BK140" s="163">
        <f t="shared" ref="BK140:BK147" si="9">ROUND(I140*H140,2)</f>
        <v>0</v>
      </c>
      <c r="BL140" s="17" t="s">
        <v>176</v>
      </c>
      <c r="BM140" s="162" t="s">
        <v>206</v>
      </c>
    </row>
    <row r="141" spans="1:65" s="2" customFormat="1" ht="24.2" customHeight="1">
      <c r="A141" s="32"/>
      <c r="B141" s="149"/>
      <c r="C141" s="150" t="s">
        <v>84</v>
      </c>
      <c r="D141" s="150" t="s">
        <v>167</v>
      </c>
      <c r="E141" s="151" t="s">
        <v>207</v>
      </c>
      <c r="F141" s="152" t="s">
        <v>208</v>
      </c>
      <c r="G141" s="153" t="s">
        <v>205</v>
      </c>
      <c r="H141" s="154">
        <v>0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35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176</v>
      </c>
      <c r="AT141" s="162" t="s">
        <v>167</v>
      </c>
      <c r="AU141" s="162" t="s">
        <v>84</v>
      </c>
      <c r="AY141" s="17" t="s">
        <v>164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176</v>
      </c>
      <c r="BM141" s="162" t="s">
        <v>209</v>
      </c>
    </row>
    <row r="142" spans="1:65" s="2" customFormat="1" ht="14.45" customHeight="1">
      <c r="A142" s="32"/>
      <c r="B142" s="149"/>
      <c r="C142" s="150" t="s">
        <v>177</v>
      </c>
      <c r="D142" s="150" t="s">
        <v>167</v>
      </c>
      <c r="E142" s="151" t="s">
        <v>210</v>
      </c>
      <c r="F142" s="152" t="s">
        <v>211</v>
      </c>
      <c r="G142" s="153" t="s">
        <v>205</v>
      </c>
      <c r="H142" s="154">
        <v>0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35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176</v>
      </c>
      <c r="AT142" s="162" t="s">
        <v>167</v>
      </c>
      <c r="AU142" s="162" t="s">
        <v>84</v>
      </c>
      <c r="AY142" s="17" t="s">
        <v>164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176</v>
      </c>
      <c r="BM142" s="162" t="s">
        <v>212</v>
      </c>
    </row>
    <row r="143" spans="1:65" s="2" customFormat="1" ht="24.2" customHeight="1">
      <c r="A143" s="32"/>
      <c r="B143" s="149"/>
      <c r="C143" s="150" t="s">
        <v>176</v>
      </c>
      <c r="D143" s="150" t="s">
        <v>167</v>
      </c>
      <c r="E143" s="151" t="s">
        <v>213</v>
      </c>
      <c r="F143" s="152" t="s">
        <v>214</v>
      </c>
      <c r="G143" s="153" t="s">
        <v>205</v>
      </c>
      <c r="H143" s="154">
        <v>0</v>
      </c>
      <c r="I143" s="155"/>
      <c r="J143" s="156">
        <f t="shared" si="0"/>
        <v>0</v>
      </c>
      <c r="K143" s="157"/>
      <c r="L143" s="33"/>
      <c r="M143" s="158" t="s">
        <v>1</v>
      </c>
      <c r="N143" s="159" t="s">
        <v>35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176</v>
      </c>
      <c r="AT143" s="162" t="s">
        <v>167</v>
      </c>
      <c r="AU143" s="162" t="s">
        <v>84</v>
      </c>
      <c r="AY143" s="17" t="s">
        <v>164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176</v>
      </c>
      <c r="BM143" s="162" t="s">
        <v>215</v>
      </c>
    </row>
    <row r="144" spans="1:65" s="2" customFormat="1" ht="37.9" customHeight="1">
      <c r="A144" s="32"/>
      <c r="B144" s="149"/>
      <c r="C144" s="150" t="s">
        <v>216</v>
      </c>
      <c r="D144" s="150" t="s">
        <v>167</v>
      </c>
      <c r="E144" s="151" t="s">
        <v>217</v>
      </c>
      <c r="F144" s="152" t="s">
        <v>218</v>
      </c>
      <c r="G144" s="153" t="s">
        <v>205</v>
      </c>
      <c r="H144" s="154">
        <v>0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35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176</v>
      </c>
      <c r="AT144" s="162" t="s">
        <v>167</v>
      </c>
      <c r="AU144" s="162" t="s">
        <v>84</v>
      </c>
      <c r="AY144" s="17" t="s">
        <v>164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176</v>
      </c>
      <c r="BM144" s="162" t="s">
        <v>219</v>
      </c>
    </row>
    <row r="145" spans="1:65" s="2" customFormat="1" ht="37.9" customHeight="1">
      <c r="A145" s="32"/>
      <c r="B145" s="149"/>
      <c r="C145" s="150" t="s">
        <v>181</v>
      </c>
      <c r="D145" s="150" t="s">
        <v>167</v>
      </c>
      <c r="E145" s="151" t="s">
        <v>220</v>
      </c>
      <c r="F145" s="152" t="s">
        <v>221</v>
      </c>
      <c r="G145" s="153" t="s">
        <v>205</v>
      </c>
      <c r="H145" s="154">
        <v>0</v>
      </c>
      <c r="I145" s="155"/>
      <c r="J145" s="156">
        <f t="shared" si="0"/>
        <v>0</v>
      </c>
      <c r="K145" s="157"/>
      <c r="L145" s="33"/>
      <c r="M145" s="158" t="s">
        <v>1</v>
      </c>
      <c r="N145" s="159" t="s">
        <v>35</v>
      </c>
      <c r="O145" s="58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176</v>
      </c>
      <c r="AT145" s="162" t="s">
        <v>167</v>
      </c>
      <c r="AU145" s="162" t="s">
        <v>84</v>
      </c>
      <c r="AY145" s="17" t="s">
        <v>164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176</v>
      </c>
      <c r="BM145" s="162" t="s">
        <v>222</v>
      </c>
    </row>
    <row r="146" spans="1:65" s="2" customFormat="1" ht="14.45" customHeight="1">
      <c r="A146" s="32"/>
      <c r="B146" s="149"/>
      <c r="C146" s="150" t="s">
        <v>223</v>
      </c>
      <c r="D146" s="150" t="s">
        <v>167</v>
      </c>
      <c r="E146" s="151" t="s">
        <v>224</v>
      </c>
      <c r="F146" s="152" t="s">
        <v>225</v>
      </c>
      <c r="G146" s="153" t="s">
        <v>205</v>
      </c>
      <c r="H146" s="154">
        <v>0</v>
      </c>
      <c r="I146" s="155"/>
      <c r="J146" s="156">
        <f t="shared" si="0"/>
        <v>0</v>
      </c>
      <c r="K146" s="157"/>
      <c r="L146" s="33"/>
      <c r="M146" s="158" t="s">
        <v>1</v>
      </c>
      <c r="N146" s="159" t="s">
        <v>35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176</v>
      </c>
      <c r="AT146" s="162" t="s">
        <v>167</v>
      </c>
      <c r="AU146" s="162" t="s">
        <v>84</v>
      </c>
      <c r="AY146" s="17" t="s">
        <v>164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176</v>
      </c>
      <c r="BM146" s="162" t="s">
        <v>226</v>
      </c>
    </row>
    <row r="147" spans="1:65" s="2" customFormat="1" ht="24.2" customHeight="1">
      <c r="A147" s="32"/>
      <c r="B147" s="149"/>
      <c r="C147" s="150" t="s">
        <v>227</v>
      </c>
      <c r="D147" s="150" t="s">
        <v>167</v>
      </c>
      <c r="E147" s="151" t="s">
        <v>228</v>
      </c>
      <c r="F147" s="152" t="s">
        <v>229</v>
      </c>
      <c r="G147" s="153" t="s">
        <v>230</v>
      </c>
      <c r="H147" s="154">
        <v>0</v>
      </c>
      <c r="I147" s="155"/>
      <c r="J147" s="156">
        <f t="shared" si="0"/>
        <v>0</v>
      </c>
      <c r="K147" s="157"/>
      <c r="L147" s="33"/>
      <c r="M147" s="158" t="s">
        <v>1</v>
      </c>
      <c r="N147" s="159" t="s">
        <v>35</v>
      </c>
      <c r="O147" s="58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176</v>
      </c>
      <c r="AT147" s="162" t="s">
        <v>167</v>
      </c>
      <c r="AU147" s="162" t="s">
        <v>84</v>
      </c>
      <c r="AY147" s="17" t="s">
        <v>164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176</v>
      </c>
      <c r="BM147" s="162" t="s">
        <v>231</v>
      </c>
    </row>
    <row r="148" spans="1:65" s="12" customFormat="1" ht="22.9" customHeight="1">
      <c r="B148" s="136"/>
      <c r="D148" s="137" t="s">
        <v>68</v>
      </c>
      <c r="E148" s="147" t="s">
        <v>177</v>
      </c>
      <c r="F148" s="147" t="s">
        <v>232</v>
      </c>
      <c r="I148" s="139"/>
      <c r="J148" s="148">
        <f>BK148</f>
        <v>0</v>
      </c>
      <c r="L148" s="136"/>
      <c r="M148" s="141"/>
      <c r="N148" s="142"/>
      <c r="O148" s="142"/>
      <c r="P148" s="143">
        <f>P149</f>
        <v>0</v>
      </c>
      <c r="Q148" s="142"/>
      <c r="R148" s="143">
        <f>R149</f>
        <v>0</v>
      </c>
      <c r="S148" s="142"/>
      <c r="T148" s="144">
        <f>T149</f>
        <v>0</v>
      </c>
      <c r="AR148" s="137" t="s">
        <v>77</v>
      </c>
      <c r="AT148" s="145" t="s">
        <v>68</v>
      </c>
      <c r="AU148" s="145" t="s">
        <v>77</v>
      </c>
      <c r="AY148" s="137" t="s">
        <v>164</v>
      </c>
      <c r="BK148" s="146">
        <f>BK149</f>
        <v>0</v>
      </c>
    </row>
    <row r="149" spans="1:65" s="2" customFormat="1" ht="24.2" customHeight="1">
      <c r="A149" s="32"/>
      <c r="B149" s="149"/>
      <c r="C149" s="150" t="s">
        <v>233</v>
      </c>
      <c r="D149" s="150" t="s">
        <v>167</v>
      </c>
      <c r="E149" s="151" t="s">
        <v>234</v>
      </c>
      <c r="F149" s="152" t="s">
        <v>235</v>
      </c>
      <c r="G149" s="153" t="s">
        <v>170</v>
      </c>
      <c r="H149" s="154">
        <v>5.5</v>
      </c>
      <c r="I149" s="155"/>
      <c r="J149" s="156">
        <f>ROUND(I149*H149,2)</f>
        <v>0</v>
      </c>
      <c r="K149" s="157"/>
      <c r="L149" s="33"/>
      <c r="M149" s="158" t="s">
        <v>1</v>
      </c>
      <c r="N149" s="159" t="s">
        <v>35</v>
      </c>
      <c r="O149" s="58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176</v>
      </c>
      <c r="AT149" s="162" t="s">
        <v>167</v>
      </c>
      <c r="AU149" s="162" t="s">
        <v>84</v>
      </c>
      <c r="AY149" s="17" t="s">
        <v>164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7" t="s">
        <v>84</v>
      </c>
      <c r="BK149" s="163">
        <f>ROUND(I149*H149,2)</f>
        <v>0</v>
      </c>
      <c r="BL149" s="17" t="s">
        <v>176</v>
      </c>
      <c r="BM149" s="162" t="s">
        <v>236</v>
      </c>
    </row>
    <row r="150" spans="1:65" s="12" customFormat="1" ht="22.9" customHeight="1">
      <c r="B150" s="136"/>
      <c r="D150" s="137" t="s">
        <v>68</v>
      </c>
      <c r="E150" s="147" t="s">
        <v>216</v>
      </c>
      <c r="F150" s="147" t="s">
        <v>237</v>
      </c>
      <c r="I150" s="139"/>
      <c r="J150" s="148">
        <f>BK150</f>
        <v>0</v>
      </c>
      <c r="L150" s="136"/>
      <c r="M150" s="141"/>
      <c r="N150" s="142"/>
      <c r="O150" s="142"/>
      <c r="P150" s="143">
        <f>SUM(P151:P152)</f>
        <v>0</v>
      </c>
      <c r="Q150" s="142"/>
      <c r="R150" s="143">
        <f>SUM(R151:R152)</f>
        <v>0</v>
      </c>
      <c r="S150" s="142"/>
      <c r="T150" s="144">
        <f>SUM(T151:T152)</f>
        <v>0</v>
      </c>
      <c r="AR150" s="137" t="s">
        <v>77</v>
      </c>
      <c r="AT150" s="145" t="s">
        <v>68</v>
      </c>
      <c r="AU150" s="145" t="s">
        <v>77</v>
      </c>
      <c r="AY150" s="137" t="s">
        <v>164</v>
      </c>
      <c r="BK150" s="146">
        <f>SUM(BK151:BK152)</f>
        <v>0</v>
      </c>
    </row>
    <row r="151" spans="1:65" s="2" customFormat="1" ht="24.2" customHeight="1">
      <c r="A151" s="32"/>
      <c r="B151" s="149"/>
      <c r="C151" s="150" t="s">
        <v>238</v>
      </c>
      <c r="D151" s="150" t="s">
        <v>167</v>
      </c>
      <c r="E151" s="151" t="s">
        <v>239</v>
      </c>
      <c r="F151" s="152" t="s">
        <v>240</v>
      </c>
      <c r="G151" s="153" t="s">
        <v>170</v>
      </c>
      <c r="H151" s="154">
        <v>0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35</v>
      </c>
      <c r="O151" s="58"/>
      <c r="P151" s="160">
        <f>O151*H151</f>
        <v>0</v>
      </c>
      <c r="Q151" s="160">
        <v>0.18906999999999999</v>
      </c>
      <c r="R151" s="160">
        <f>Q151*H151</f>
        <v>0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176</v>
      </c>
      <c r="AT151" s="162" t="s">
        <v>167</v>
      </c>
      <c r="AU151" s="162" t="s">
        <v>84</v>
      </c>
      <c r="AY151" s="17" t="s">
        <v>164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7" t="s">
        <v>84</v>
      </c>
      <c r="BK151" s="163">
        <f>ROUND(I151*H151,2)</f>
        <v>0</v>
      </c>
      <c r="BL151" s="17" t="s">
        <v>176</v>
      </c>
      <c r="BM151" s="162" t="s">
        <v>241</v>
      </c>
    </row>
    <row r="152" spans="1:65" s="2" customFormat="1" ht="24.2" customHeight="1">
      <c r="A152" s="32"/>
      <c r="B152" s="149"/>
      <c r="C152" s="150" t="s">
        <v>242</v>
      </c>
      <c r="D152" s="150" t="s">
        <v>167</v>
      </c>
      <c r="E152" s="151" t="s">
        <v>243</v>
      </c>
      <c r="F152" s="152" t="s">
        <v>244</v>
      </c>
      <c r="G152" s="153" t="s">
        <v>170</v>
      </c>
      <c r="H152" s="154">
        <v>0</v>
      </c>
      <c r="I152" s="155"/>
      <c r="J152" s="156">
        <f>ROUND(I152*H152,2)</f>
        <v>0</v>
      </c>
      <c r="K152" s="157"/>
      <c r="L152" s="33"/>
      <c r="M152" s="158" t="s">
        <v>1</v>
      </c>
      <c r="N152" s="159" t="s">
        <v>35</v>
      </c>
      <c r="O152" s="58"/>
      <c r="P152" s="160">
        <f>O152*H152</f>
        <v>0</v>
      </c>
      <c r="Q152" s="160">
        <v>0</v>
      </c>
      <c r="R152" s="160">
        <f>Q152*H152</f>
        <v>0</v>
      </c>
      <c r="S152" s="160">
        <v>0</v>
      </c>
      <c r="T152" s="16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176</v>
      </c>
      <c r="AT152" s="162" t="s">
        <v>167</v>
      </c>
      <c r="AU152" s="162" t="s">
        <v>84</v>
      </c>
      <c r="AY152" s="17" t="s">
        <v>164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7" t="s">
        <v>84</v>
      </c>
      <c r="BK152" s="163">
        <f>ROUND(I152*H152,2)</f>
        <v>0</v>
      </c>
      <c r="BL152" s="17" t="s">
        <v>176</v>
      </c>
      <c r="BM152" s="162" t="s">
        <v>245</v>
      </c>
    </row>
    <row r="153" spans="1:65" s="12" customFormat="1" ht="22.9" customHeight="1">
      <c r="B153" s="136"/>
      <c r="D153" s="137" t="s">
        <v>68</v>
      </c>
      <c r="E153" s="147" t="s">
        <v>181</v>
      </c>
      <c r="F153" s="147" t="s">
        <v>246</v>
      </c>
      <c r="I153" s="139"/>
      <c r="J153" s="148">
        <f>BK153</f>
        <v>0</v>
      </c>
      <c r="L153" s="136"/>
      <c r="M153" s="141"/>
      <c r="N153" s="142"/>
      <c r="O153" s="142"/>
      <c r="P153" s="143">
        <f>SUM(P154:P164)</f>
        <v>0</v>
      </c>
      <c r="Q153" s="142"/>
      <c r="R153" s="143">
        <f>SUM(R154:R164)</f>
        <v>4.7639999999999995E-2</v>
      </c>
      <c r="S153" s="142"/>
      <c r="T153" s="144">
        <f>SUM(T154:T164)</f>
        <v>0</v>
      </c>
      <c r="AR153" s="137" t="s">
        <v>77</v>
      </c>
      <c r="AT153" s="145" t="s">
        <v>68</v>
      </c>
      <c r="AU153" s="145" t="s">
        <v>77</v>
      </c>
      <c r="AY153" s="137" t="s">
        <v>164</v>
      </c>
      <c r="BK153" s="146">
        <f>SUM(BK154:BK164)</f>
        <v>0</v>
      </c>
    </row>
    <row r="154" spans="1:65" s="2" customFormat="1" ht="14.45" customHeight="1">
      <c r="A154" s="32"/>
      <c r="B154" s="149"/>
      <c r="C154" s="150" t="s">
        <v>247</v>
      </c>
      <c r="D154" s="150" t="s">
        <v>167</v>
      </c>
      <c r="E154" s="151" t="s">
        <v>248</v>
      </c>
      <c r="F154" s="152" t="s">
        <v>249</v>
      </c>
      <c r="G154" s="153" t="s">
        <v>170</v>
      </c>
      <c r="H154" s="154">
        <v>11</v>
      </c>
      <c r="I154" s="155"/>
      <c r="J154" s="156">
        <f>ROUND(I154*H154,2)</f>
        <v>0</v>
      </c>
      <c r="K154" s="157"/>
      <c r="L154" s="33"/>
      <c r="M154" s="158" t="s">
        <v>1</v>
      </c>
      <c r="N154" s="159" t="s">
        <v>35</v>
      </c>
      <c r="O154" s="58"/>
      <c r="P154" s="160">
        <f>O154*H154</f>
        <v>0</v>
      </c>
      <c r="Q154" s="160">
        <v>0</v>
      </c>
      <c r="R154" s="160">
        <f>Q154*H154</f>
        <v>0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176</v>
      </c>
      <c r="AT154" s="162" t="s">
        <v>167</v>
      </c>
      <c r="AU154" s="162" t="s">
        <v>84</v>
      </c>
      <c r="AY154" s="17" t="s">
        <v>164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7" t="s">
        <v>84</v>
      </c>
      <c r="BK154" s="163">
        <f>ROUND(I154*H154,2)</f>
        <v>0</v>
      </c>
      <c r="BL154" s="17" t="s">
        <v>176</v>
      </c>
      <c r="BM154" s="162" t="s">
        <v>250</v>
      </c>
    </row>
    <row r="155" spans="1:65" s="2" customFormat="1" ht="24.2" customHeight="1">
      <c r="A155" s="32"/>
      <c r="B155" s="149"/>
      <c r="C155" s="150" t="s">
        <v>251</v>
      </c>
      <c r="D155" s="150" t="s">
        <v>167</v>
      </c>
      <c r="E155" s="151" t="s">
        <v>252</v>
      </c>
      <c r="F155" s="152" t="s">
        <v>253</v>
      </c>
      <c r="G155" s="153" t="s">
        <v>170</v>
      </c>
      <c r="H155" s="154">
        <v>11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35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176</v>
      </c>
      <c r="AT155" s="162" t="s">
        <v>167</v>
      </c>
      <c r="AU155" s="162" t="s">
        <v>84</v>
      </c>
      <c r="AY155" s="17" t="s">
        <v>164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84</v>
      </c>
      <c r="BK155" s="163">
        <f>ROUND(I155*H155,2)</f>
        <v>0</v>
      </c>
      <c r="BL155" s="17" t="s">
        <v>176</v>
      </c>
      <c r="BM155" s="162" t="s">
        <v>254</v>
      </c>
    </row>
    <row r="156" spans="1:65" s="2" customFormat="1" ht="14.45" customHeight="1">
      <c r="A156" s="32"/>
      <c r="B156" s="149"/>
      <c r="C156" s="150" t="s">
        <v>255</v>
      </c>
      <c r="D156" s="150" t="s">
        <v>167</v>
      </c>
      <c r="E156" s="151" t="s">
        <v>256</v>
      </c>
      <c r="F156" s="152" t="s">
        <v>257</v>
      </c>
      <c r="G156" s="153" t="s">
        <v>170</v>
      </c>
      <c r="H156" s="154">
        <v>11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35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176</v>
      </c>
      <c r="AT156" s="162" t="s">
        <v>167</v>
      </c>
      <c r="AU156" s="162" t="s">
        <v>84</v>
      </c>
      <c r="AY156" s="17" t="s">
        <v>164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84</v>
      </c>
      <c r="BK156" s="163">
        <f>ROUND(I156*H156,2)</f>
        <v>0</v>
      </c>
      <c r="BL156" s="17" t="s">
        <v>176</v>
      </c>
      <c r="BM156" s="162" t="s">
        <v>258</v>
      </c>
    </row>
    <row r="157" spans="1:65" s="13" customFormat="1">
      <c r="B157" s="181"/>
      <c r="D157" s="182" t="s">
        <v>259</v>
      </c>
      <c r="E157" s="183" t="s">
        <v>1</v>
      </c>
      <c r="F157" s="184" t="s">
        <v>260</v>
      </c>
      <c r="H157" s="185">
        <v>11</v>
      </c>
      <c r="I157" s="186"/>
      <c r="L157" s="181"/>
      <c r="M157" s="187"/>
      <c r="N157" s="188"/>
      <c r="O157" s="188"/>
      <c r="P157" s="188"/>
      <c r="Q157" s="188"/>
      <c r="R157" s="188"/>
      <c r="S157" s="188"/>
      <c r="T157" s="189"/>
      <c r="AT157" s="183" t="s">
        <v>259</v>
      </c>
      <c r="AU157" s="183" t="s">
        <v>84</v>
      </c>
      <c r="AV157" s="13" t="s">
        <v>84</v>
      </c>
      <c r="AW157" s="13" t="s">
        <v>26</v>
      </c>
      <c r="AX157" s="13" t="s">
        <v>69</v>
      </c>
      <c r="AY157" s="183" t="s">
        <v>164</v>
      </c>
    </row>
    <row r="158" spans="1:65" s="14" customFormat="1">
      <c r="B158" s="190"/>
      <c r="D158" s="182" t="s">
        <v>259</v>
      </c>
      <c r="E158" s="191" t="s">
        <v>1</v>
      </c>
      <c r="F158" s="192" t="s">
        <v>261</v>
      </c>
      <c r="H158" s="193">
        <v>11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1" t="s">
        <v>259</v>
      </c>
      <c r="AU158" s="191" t="s">
        <v>84</v>
      </c>
      <c r="AV158" s="14" t="s">
        <v>176</v>
      </c>
      <c r="AW158" s="14" t="s">
        <v>26</v>
      </c>
      <c r="AX158" s="14" t="s">
        <v>77</v>
      </c>
      <c r="AY158" s="191" t="s">
        <v>164</v>
      </c>
    </row>
    <row r="159" spans="1:65" s="2" customFormat="1" ht="14.45" customHeight="1">
      <c r="A159" s="32"/>
      <c r="B159" s="149"/>
      <c r="C159" s="150" t="s">
        <v>262</v>
      </c>
      <c r="D159" s="150" t="s">
        <v>167</v>
      </c>
      <c r="E159" s="151" t="s">
        <v>263</v>
      </c>
      <c r="F159" s="152" t="s">
        <v>264</v>
      </c>
      <c r="G159" s="153" t="s">
        <v>170</v>
      </c>
      <c r="H159" s="154">
        <v>50</v>
      </c>
      <c r="I159" s="155"/>
      <c r="J159" s="156">
        <f t="shared" ref="J159:J164" si="10">ROUND(I159*H159,2)</f>
        <v>0</v>
      </c>
      <c r="K159" s="157"/>
      <c r="L159" s="33"/>
      <c r="M159" s="158" t="s">
        <v>1</v>
      </c>
      <c r="N159" s="159" t="s">
        <v>35</v>
      </c>
      <c r="O159" s="58"/>
      <c r="P159" s="160">
        <f t="shared" ref="P159:P164" si="11">O159*H159</f>
        <v>0</v>
      </c>
      <c r="Q159" s="160">
        <v>0</v>
      </c>
      <c r="R159" s="160">
        <f t="shared" ref="R159:R164" si="12">Q159*H159</f>
        <v>0</v>
      </c>
      <c r="S159" s="160">
        <v>0</v>
      </c>
      <c r="T159" s="161">
        <f t="shared" ref="T159:T164" si="13"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176</v>
      </c>
      <c r="AT159" s="162" t="s">
        <v>167</v>
      </c>
      <c r="AU159" s="162" t="s">
        <v>84</v>
      </c>
      <c r="AY159" s="17" t="s">
        <v>164</v>
      </c>
      <c r="BE159" s="163">
        <f t="shared" ref="BE159:BE164" si="14">IF(N159="základná",J159,0)</f>
        <v>0</v>
      </c>
      <c r="BF159" s="163">
        <f t="shared" ref="BF159:BF164" si="15">IF(N159="znížená",J159,0)</f>
        <v>0</v>
      </c>
      <c r="BG159" s="163">
        <f t="shared" ref="BG159:BG164" si="16">IF(N159="zákl. prenesená",J159,0)</f>
        <v>0</v>
      </c>
      <c r="BH159" s="163">
        <f t="shared" ref="BH159:BH164" si="17">IF(N159="zníž. prenesená",J159,0)</f>
        <v>0</v>
      </c>
      <c r="BI159" s="163">
        <f t="shared" ref="BI159:BI164" si="18">IF(N159="nulová",J159,0)</f>
        <v>0</v>
      </c>
      <c r="BJ159" s="17" t="s">
        <v>84</v>
      </c>
      <c r="BK159" s="163">
        <f t="shared" ref="BK159:BK164" si="19">ROUND(I159*H159,2)</f>
        <v>0</v>
      </c>
      <c r="BL159" s="17" t="s">
        <v>176</v>
      </c>
      <c r="BM159" s="162" t="s">
        <v>265</v>
      </c>
    </row>
    <row r="160" spans="1:65" s="2" customFormat="1" ht="24.2" customHeight="1">
      <c r="A160" s="32"/>
      <c r="B160" s="149"/>
      <c r="C160" s="150" t="s">
        <v>171</v>
      </c>
      <c r="D160" s="150" t="s">
        <v>167</v>
      </c>
      <c r="E160" s="151" t="s">
        <v>266</v>
      </c>
      <c r="F160" s="152" t="s">
        <v>267</v>
      </c>
      <c r="G160" s="153" t="s">
        <v>170</v>
      </c>
      <c r="H160" s="154">
        <v>0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35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176</v>
      </c>
      <c r="AT160" s="162" t="s">
        <v>167</v>
      </c>
      <c r="AU160" s="162" t="s">
        <v>84</v>
      </c>
      <c r="AY160" s="17" t="s">
        <v>164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84</v>
      </c>
      <c r="BK160" s="163">
        <f t="shared" si="19"/>
        <v>0</v>
      </c>
      <c r="BL160" s="17" t="s">
        <v>176</v>
      </c>
      <c r="BM160" s="162" t="s">
        <v>268</v>
      </c>
    </row>
    <row r="161" spans="1:65" s="2" customFormat="1" ht="24.2" customHeight="1">
      <c r="A161" s="32"/>
      <c r="B161" s="149"/>
      <c r="C161" s="150" t="s">
        <v>269</v>
      </c>
      <c r="D161" s="150" t="s">
        <v>167</v>
      </c>
      <c r="E161" s="151" t="s">
        <v>270</v>
      </c>
      <c r="F161" s="152" t="s">
        <v>271</v>
      </c>
      <c r="G161" s="153" t="s">
        <v>230</v>
      </c>
      <c r="H161" s="154">
        <v>0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35</v>
      </c>
      <c r="O161" s="58"/>
      <c r="P161" s="160">
        <f t="shared" si="11"/>
        <v>0</v>
      </c>
      <c r="Q161" s="160">
        <v>1.202961408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176</v>
      </c>
      <c r="AT161" s="162" t="s">
        <v>167</v>
      </c>
      <c r="AU161" s="162" t="s">
        <v>84</v>
      </c>
      <c r="AY161" s="17" t="s">
        <v>164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84</v>
      </c>
      <c r="BK161" s="163">
        <f t="shared" si="19"/>
        <v>0</v>
      </c>
      <c r="BL161" s="17" t="s">
        <v>176</v>
      </c>
      <c r="BM161" s="162" t="s">
        <v>272</v>
      </c>
    </row>
    <row r="162" spans="1:65" s="2" customFormat="1" ht="24.2" customHeight="1">
      <c r="A162" s="32"/>
      <c r="B162" s="149"/>
      <c r="C162" s="150" t="s">
        <v>273</v>
      </c>
      <c r="D162" s="150" t="s">
        <v>167</v>
      </c>
      <c r="E162" s="151" t="s">
        <v>274</v>
      </c>
      <c r="F162" s="152" t="s">
        <v>275</v>
      </c>
      <c r="G162" s="153" t="s">
        <v>170</v>
      </c>
      <c r="H162" s="154">
        <v>0</v>
      </c>
      <c r="I162" s="155"/>
      <c r="J162" s="156">
        <f t="shared" si="10"/>
        <v>0</v>
      </c>
      <c r="K162" s="157"/>
      <c r="L162" s="33"/>
      <c r="M162" s="158" t="s">
        <v>1</v>
      </c>
      <c r="N162" s="159" t="s">
        <v>35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176</v>
      </c>
      <c r="AT162" s="162" t="s">
        <v>167</v>
      </c>
      <c r="AU162" s="162" t="s">
        <v>84</v>
      </c>
      <c r="AY162" s="17" t="s">
        <v>164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84</v>
      </c>
      <c r="BK162" s="163">
        <f t="shared" si="19"/>
        <v>0</v>
      </c>
      <c r="BL162" s="17" t="s">
        <v>176</v>
      </c>
      <c r="BM162" s="162" t="s">
        <v>276</v>
      </c>
    </row>
    <row r="163" spans="1:65" s="2" customFormat="1" ht="24.2" customHeight="1">
      <c r="A163" s="32"/>
      <c r="B163" s="149"/>
      <c r="C163" s="150" t="s">
        <v>277</v>
      </c>
      <c r="D163" s="150" t="s">
        <v>167</v>
      </c>
      <c r="E163" s="151" t="s">
        <v>278</v>
      </c>
      <c r="F163" s="152" t="s">
        <v>279</v>
      </c>
      <c r="G163" s="153" t="s">
        <v>280</v>
      </c>
      <c r="H163" s="154">
        <v>6</v>
      </c>
      <c r="I163" s="155"/>
      <c r="J163" s="156">
        <f t="shared" si="10"/>
        <v>0</v>
      </c>
      <c r="K163" s="157"/>
      <c r="L163" s="33"/>
      <c r="M163" s="158" t="s">
        <v>1</v>
      </c>
      <c r="N163" s="159" t="s">
        <v>35</v>
      </c>
      <c r="O163" s="58"/>
      <c r="P163" s="160">
        <f t="shared" si="11"/>
        <v>0</v>
      </c>
      <c r="Q163" s="160">
        <v>7.9399999999999991E-3</v>
      </c>
      <c r="R163" s="160">
        <f t="shared" si="12"/>
        <v>4.7639999999999995E-2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176</v>
      </c>
      <c r="AT163" s="162" t="s">
        <v>167</v>
      </c>
      <c r="AU163" s="162" t="s">
        <v>84</v>
      </c>
      <c r="AY163" s="17" t="s">
        <v>164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84</v>
      </c>
      <c r="BK163" s="163">
        <f t="shared" si="19"/>
        <v>0</v>
      </c>
      <c r="BL163" s="17" t="s">
        <v>176</v>
      </c>
      <c r="BM163" s="162" t="s">
        <v>281</v>
      </c>
    </row>
    <row r="164" spans="1:65" s="2" customFormat="1" ht="14.45" customHeight="1">
      <c r="A164" s="32"/>
      <c r="B164" s="149"/>
      <c r="C164" s="164" t="s">
        <v>7</v>
      </c>
      <c r="D164" s="164" t="s">
        <v>172</v>
      </c>
      <c r="E164" s="165" t="s">
        <v>282</v>
      </c>
      <c r="F164" s="166" t="s">
        <v>283</v>
      </c>
      <c r="G164" s="167" t="s">
        <v>280</v>
      </c>
      <c r="H164" s="168">
        <v>6</v>
      </c>
      <c r="I164" s="169"/>
      <c r="J164" s="170">
        <f t="shared" si="10"/>
        <v>0</v>
      </c>
      <c r="K164" s="171"/>
      <c r="L164" s="172"/>
      <c r="M164" s="173" t="s">
        <v>1</v>
      </c>
      <c r="N164" s="174" t="s">
        <v>35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227</v>
      </c>
      <c r="AT164" s="162" t="s">
        <v>172</v>
      </c>
      <c r="AU164" s="162" t="s">
        <v>84</v>
      </c>
      <c r="AY164" s="17" t="s">
        <v>164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84</v>
      </c>
      <c r="BK164" s="163">
        <f t="shared" si="19"/>
        <v>0</v>
      </c>
      <c r="BL164" s="17" t="s">
        <v>176</v>
      </c>
      <c r="BM164" s="162" t="s">
        <v>284</v>
      </c>
    </row>
    <row r="165" spans="1:65" s="12" customFormat="1" ht="22.9" customHeight="1">
      <c r="B165" s="136"/>
      <c r="D165" s="137" t="s">
        <v>68</v>
      </c>
      <c r="E165" s="147" t="s">
        <v>233</v>
      </c>
      <c r="F165" s="147" t="s">
        <v>285</v>
      </c>
      <c r="I165" s="139"/>
      <c r="J165" s="148">
        <f>BK165</f>
        <v>0</v>
      </c>
      <c r="L165" s="136"/>
      <c r="M165" s="141"/>
      <c r="N165" s="142"/>
      <c r="O165" s="142"/>
      <c r="P165" s="143">
        <f>SUM(P166:P177)</f>
        <v>0</v>
      </c>
      <c r="Q165" s="142"/>
      <c r="R165" s="143">
        <f>SUM(R166:R177)</f>
        <v>0</v>
      </c>
      <c r="S165" s="142"/>
      <c r="T165" s="144">
        <f>SUM(T166:T177)</f>
        <v>0</v>
      </c>
      <c r="AR165" s="137" t="s">
        <v>77</v>
      </c>
      <c r="AT165" s="145" t="s">
        <v>68</v>
      </c>
      <c r="AU165" s="145" t="s">
        <v>77</v>
      </c>
      <c r="AY165" s="137" t="s">
        <v>164</v>
      </c>
      <c r="BK165" s="146">
        <f>SUM(BK166:BK177)</f>
        <v>0</v>
      </c>
    </row>
    <row r="166" spans="1:65" s="2" customFormat="1" ht="24.2" customHeight="1">
      <c r="A166" s="32"/>
      <c r="B166" s="149"/>
      <c r="C166" s="150" t="s">
        <v>286</v>
      </c>
      <c r="D166" s="150" t="s">
        <v>167</v>
      </c>
      <c r="E166" s="151" t="s">
        <v>287</v>
      </c>
      <c r="F166" s="152" t="s">
        <v>288</v>
      </c>
      <c r="G166" s="153" t="s">
        <v>170</v>
      </c>
      <c r="H166" s="154">
        <v>0</v>
      </c>
      <c r="I166" s="155"/>
      <c r="J166" s="156">
        <f t="shared" ref="J166:J177" si="20">ROUND(I166*H166,2)</f>
        <v>0</v>
      </c>
      <c r="K166" s="157"/>
      <c r="L166" s="33"/>
      <c r="M166" s="158" t="s">
        <v>1</v>
      </c>
      <c r="N166" s="159" t="s">
        <v>35</v>
      </c>
      <c r="O166" s="58"/>
      <c r="P166" s="160">
        <f t="shared" ref="P166:P177" si="21">O166*H166</f>
        <v>0</v>
      </c>
      <c r="Q166" s="160">
        <v>4.2198630000000001E-2</v>
      </c>
      <c r="R166" s="160">
        <f t="shared" ref="R166:R177" si="22">Q166*H166</f>
        <v>0</v>
      </c>
      <c r="S166" s="160">
        <v>0</v>
      </c>
      <c r="T166" s="161">
        <f t="shared" ref="T166:T177" si="23"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176</v>
      </c>
      <c r="AT166" s="162" t="s">
        <v>167</v>
      </c>
      <c r="AU166" s="162" t="s">
        <v>84</v>
      </c>
      <c r="AY166" s="17" t="s">
        <v>164</v>
      </c>
      <c r="BE166" s="163">
        <f t="shared" ref="BE166:BE177" si="24">IF(N166="základná",J166,0)</f>
        <v>0</v>
      </c>
      <c r="BF166" s="163">
        <f t="shared" ref="BF166:BF177" si="25">IF(N166="znížená",J166,0)</f>
        <v>0</v>
      </c>
      <c r="BG166" s="163">
        <f t="shared" ref="BG166:BG177" si="26">IF(N166="zákl. prenesená",J166,0)</f>
        <v>0</v>
      </c>
      <c r="BH166" s="163">
        <f t="shared" ref="BH166:BH177" si="27">IF(N166="zníž. prenesená",J166,0)</f>
        <v>0</v>
      </c>
      <c r="BI166" s="163">
        <f t="shared" ref="BI166:BI177" si="28">IF(N166="nulová",J166,0)</f>
        <v>0</v>
      </c>
      <c r="BJ166" s="17" t="s">
        <v>84</v>
      </c>
      <c r="BK166" s="163">
        <f t="shared" ref="BK166:BK177" si="29">ROUND(I166*H166,2)</f>
        <v>0</v>
      </c>
      <c r="BL166" s="17" t="s">
        <v>176</v>
      </c>
      <c r="BM166" s="162" t="s">
        <v>289</v>
      </c>
    </row>
    <row r="167" spans="1:65" s="2" customFormat="1" ht="24.2" customHeight="1">
      <c r="A167" s="32"/>
      <c r="B167" s="149"/>
      <c r="C167" s="150" t="s">
        <v>290</v>
      </c>
      <c r="D167" s="150" t="s">
        <v>167</v>
      </c>
      <c r="E167" s="151" t="s">
        <v>291</v>
      </c>
      <c r="F167" s="152" t="s">
        <v>292</v>
      </c>
      <c r="G167" s="153" t="s">
        <v>293</v>
      </c>
      <c r="H167" s="154">
        <v>0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35</v>
      </c>
      <c r="O167" s="58"/>
      <c r="P167" s="160">
        <f t="shared" si="21"/>
        <v>0</v>
      </c>
      <c r="Q167" s="160">
        <v>6.2031000000000003E-2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176</v>
      </c>
      <c r="AT167" s="162" t="s">
        <v>167</v>
      </c>
      <c r="AU167" s="162" t="s">
        <v>84</v>
      </c>
      <c r="AY167" s="17" t="s">
        <v>164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84</v>
      </c>
      <c r="BK167" s="163">
        <f t="shared" si="29"/>
        <v>0</v>
      </c>
      <c r="BL167" s="17" t="s">
        <v>176</v>
      </c>
      <c r="BM167" s="162" t="s">
        <v>294</v>
      </c>
    </row>
    <row r="168" spans="1:65" s="2" customFormat="1" ht="14.45" customHeight="1">
      <c r="A168" s="32"/>
      <c r="B168" s="149"/>
      <c r="C168" s="164" t="s">
        <v>295</v>
      </c>
      <c r="D168" s="164" t="s">
        <v>172</v>
      </c>
      <c r="E168" s="165" t="s">
        <v>296</v>
      </c>
      <c r="F168" s="166" t="s">
        <v>297</v>
      </c>
      <c r="G168" s="167" t="s">
        <v>293</v>
      </c>
      <c r="H168" s="168">
        <v>0</v>
      </c>
      <c r="I168" s="169"/>
      <c r="J168" s="170">
        <f t="shared" si="20"/>
        <v>0</v>
      </c>
      <c r="K168" s="171"/>
      <c r="L168" s="172"/>
      <c r="M168" s="173" t="s">
        <v>1</v>
      </c>
      <c r="N168" s="174" t="s">
        <v>35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227</v>
      </c>
      <c r="AT168" s="162" t="s">
        <v>172</v>
      </c>
      <c r="AU168" s="162" t="s">
        <v>84</v>
      </c>
      <c r="AY168" s="17" t="s">
        <v>164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84</v>
      </c>
      <c r="BK168" s="163">
        <f t="shared" si="29"/>
        <v>0</v>
      </c>
      <c r="BL168" s="17" t="s">
        <v>176</v>
      </c>
      <c r="BM168" s="162" t="s">
        <v>298</v>
      </c>
    </row>
    <row r="169" spans="1:65" s="2" customFormat="1" ht="37.9" customHeight="1">
      <c r="A169" s="32"/>
      <c r="B169" s="149"/>
      <c r="C169" s="150" t="s">
        <v>299</v>
      </c>
      <c r="D169" s="150" t="s">
        <v>167</v>
      </c>
      <c r="E169" s="151" t="s">
        <v>300</v>
      </c>
      <c r="F169" s="152" t="s">
        <v>301</v>
      </c>
      <c r="G169" s="153" t="s">
        <v>205</v>
      </c>
      <c r="H169" s="154">
        <v>0</v>
      </c>
      <c r="I169" s="155"/>
      <c r="J169" s="156">
        <f t="shared" si="20"/>
        <v>0</v>
      </c>
      <c r="K169" s="157"/>
      <c r="L169" s="33"/>
      <c r="M169" s="158" t="s">
        <v>1</v>
      </c>
      <c r="N169" s="159" t="s">
        <v>35</v>
      </c>
      <c r="O169" s="58"/>
      <c r="P169" s="160">
        <f t="shared" si="21"/>
        <v>0</v>
      </c>
      <c r="Q169" s="160">
        <v>0</v>
      </c>
      <c r="R169" s="160">
        <f t="shared" si="22"/>
        <v>0</v>
      </c>
      <c r="S169" s="160">
        <v>2.2000000000000002</v>
      </c>
      <c r="T169" s="161">
        <f t="shared" si="2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176</v>
      </c>
      <c r="AT169" s="162" t="s">
        <v>167</v>
      </c>
      <c r="AU169" s="162" t="s">
        <v>84</v>
      </c>
      <c r="AY169" s="17" t="s">
        <v>164</v>
      </c>
      <c r="BE169" s="163">
        <f t="shared" si="24"/>
        <v>0</v>
      </c>
      <c r="BF169" s="163">
        <f t="shared" si="25"/>
        <v>0</v>
      </c>
      <c r="BG169" s="163">
        <f t="shared" si="26"/>
        <v>0</v>
      </c>
      <c r="BH169" s="163">
        <f t="shared" si="27"/>
        <v>0</v>
      </c>
      <c r="BI169" s="163">
        <f t="shared" si="28"/>
        <v>0</v>
      </c>
      <c r="BJ169" s="17" t="s">
        <v>84</v>
      </c>
      <c r="BK169" s="163">
        <f t="shared" si="29"/>
        <v>0</v>
      </c>
      <c r="BL169" s="17" t="s">
        <v>176</v>
      </c>
      <c r="BM169" s="162" t="s">
        <v>302</v>
      </c>
    </row>
    <row r="170" spans="1:65" s="2" customFormat="1" ht="24.2" customHeight="1">
      <c r="A170" s="32"/>
      <c r="B170" s="149"/>
      <c r="C170" s="150" t="s">
        <v>303</v>
      </c>
      <c r="D170" s="150" t="s">
        <v>167</v>
      </c>
      <c r="E170" s="151" t="s">
        <v>304</v>
      </c>
      <c r="F170" s="152" t="s">
        <v>305</v>
      </c>
      <c r="G170" s="153" t="s">
        <v>306</v>
      </c>
      <c r="H170" s="154">
        <v>0</v>
      </c>
      <c r="I170" s="155"/>
      <c r="J170" s="156">
        <f t="shared" si="20"/>
        <v>0</v>
      </c>
      <c r="K170" s="157"/>
      <c r="L170" s="33"/>
      <c r="M170" s="158" t="s">
        <v>1</v>
      </c>
      <c r="N170" s="159" t="s">
        <v>35</v>
      </c>
      <c r="O170" s="58"/>
      <c r="P170" s="160">
        <f t="shared" si="21"/>
        <v>0</v>
      </c>
      <c r="Q170" s="160">
        <v>0</v>
      </c>
      <c r="R170" s="160">
        <f t="shared" si="22"/>
        <v>0</v>
      </c>
      <c r="S170" s="160">
        <v>0</v>
      </c>
      <c r="T170" s="161">
        <f t="shared" si="2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176</v>
      </c>
      <c r="AT170" s="162" t="s">
        <v>167</v>
      </c>
      <c r="AU170" s="162" t="s">
        <v>84</v>
      </c>
      <c r="AY170" s="17" t="s">
        <v>164</v>
      </c>
      <c r="BE170" s="163">
        <f t="shared" si="24"/>
        <v>0</v>
      </c>
      <c r="BF170" s="163">
        <f t="shared" si="25"/>
        <v>0</v>
      </c>
      <c r="BG170" s="163">
        <f t="shared" si="26"/>
        <v>0</v>
      </c>
      <c r="BH170" s="163">
        <f t="shared" si="27"/>
        <v>0</v>
      </c>
      <c r="BI170" s="163">
        <f t="shared" si="28"/>
        <v>0</v>
      </c>
      <c r="BJ170" s="17" t="s">
        <v>84</v>
      </c>
      <c r="BK170" s="163">
        <f t="shared" si="29"/>
        <v>0</v>
      </c>
      <c r="BL170" s="17" t="s">
        <v>176</v>
      </c>
      <c r="BM170" s="162" t="s">
        <v>307</v>
      </c>
    </row>
    <row r="171" spans="1:65" s="2" customFormat="1" ht="24.2" customHeight="1">
      <c r="A171" s="32"/>
      <c r="B171" s="149"/>
      <c r="C171" s="150" t="s">
        <v>308</v>
      </c>
      <c r="D171" s="150" t="s">
        <v>167</v>
      </c>
      <c r="E171" s="151" t="s">
        <v>309</v>
      </c>
      <c r="F171" s="152" t="s">
        <v>310</v>
      </c>
      <c r="G171" s="153" t="s">
        <v>230</v>
      </c>
      <c r="H171" s="154">
        <v>0</v>
      </c>
      <c r="I171" s="155"/>
      <c r="J171" s="156">
        <f t="shared" si="20"/>
        <v>0</v>
      </c>
      <c r="K171" s="157"/>
      <c r="L171" s="33"/>
      <c r="M171" s="158" t="s">
        <v>1</v>
      </c>
      <c r="N171" s="159" t="s">
        <v>35</v>
      </c>
      <c r="O171" s="58"/>
      <c r="P171" s="160">
        <f t="shared" si="21"/>
        <v>0</v>
      </c>
      <c r="Q171" s="160">
        <v>0</v>
      </c>
      <c r="R171" s="160">
        <f t="shared" si="22"/>
        <v>0</v>
      </c>
      <c r="S171" s="160">
        <v>0</v>
      </c>
      <c r="T171" s="161">
        <f t="shared" si="2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176</v>
      </c>
      <c r="AT171" s="162" t="s">
        <v>167</v>
      </c>
      <c r="AU171" s="162" t="s">
        <v>84</v>
      </c>
      <c r="AY171" s="17" t="s">
        <v>164</v>
      </c>
      <c r="BE171" s="163">
        <f t="shared" si="24"/>
        <v>0</v>
      </c>
      <c r="BF171" s="163">
        <f t="shared" si="25"/>
        <v>0</v>
      </c>
      <c r="BG171" s="163">
        <f t="shared" si="26"/>
        <v>0</v>
      </c>
      <c r="BH171" s="163">
        <f t="shared" si="27"/>
        <v>0</v>
      </c>
      <c r="BI171" s="163">
        <f t="shared" si="28"/>
        <v>0</v>
      </c>
      <c r="BJ171" s="17" t="s">
        <v>84</v>
      </c>
      <c r="BK171" s="163">
        <f t="shared" si="29"/>
        <v>0</v>
      </c>
      <c r="BL171" s="17" t="s">
        <v>176</v>
      </c>
      <c r="BM171" s="162" t="s">
        <v>311</v>
      </c>
    </row>
    <row r="172" spans="1:65" s="2" customFormat="1" ht="14.45" customHeight="1">
      <c r="A172" s="32"/>
      <c r="B172" s="149"/>
      <c r="C172" s="150" t="s">
        <v>312</v>
      </c>
      <c r="D172" s="150" t="s">
        <v>167</v>
      </c>
      <c r="E172" s="151" t="s">
        <v>313</v>
      </c>
      <c r="F172" s="152" t="s">
        <v>314</v>
      </c>
      <c r="G172" s="153" t="s">
        <v>230</v>
      </c>
      <c r="H172" s="154">
        <v>0</v>
      </c>
      <c r="I172" s="155"/>
      <c r="J172" s="156">
        <f t="shared" si="20"/>
        <v>0</v>
      </c>
      <c r="K172" s="157"/>
      <c r="L172" s="33"/>
      <c r="M172" s="158" t="s">
        <v>1</v>
      </c>
      <c r="N172" s="159" t="s">
        <v>35</v>
      </c>
      <c r="O172" s="58"/>
      <c r="P172" s="160">
        <f t="shared" si="21"/>
        <v>0</v>
      </c>
      <c r="Q172" s="160">
        <v>0</v>
      </c>
      <c r="R172" s="160">
        <f t="shared" si="22"/>
        <v>0</v>
      </c>
      <c r="S172" s="160">
        <v>0</v>
      </c>
      <c r="T172" s="161">
        <f t="shared" si="2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176</v>
      </c>
      <c r="AT172" s="162" t="s">
        <v>167</v>
      </c>
      <c r="AU172" s="162" t="s">
        <v>84</v>
      </c>
      <c r="AY172" s="17" t="s">
        <v>164</v>
      </c>
      <c r="BE172" s="163">
        <f t="shared" si="24"/>
        <v>0</v>
      </c>
      <c r="BF172" s="163">
        <f t="shared" si="25"/>
        <v>0</v>
      </c>
      <c r="BG172" s="163">
        <f t="shared" si="26"/>
        <v>0</v>
      </c>
      <c r="BH172" s="163">
        <f t="shared" si="27"/>
        <v>0</v>
      </c>
      <c r="BI172" s="163">
        <f t="shared" si="28"/>
        <v>0</v>
      </c>
      <c r="BJ172" s="17" t="s">
        <v>84</v>
      </c>
      <c r="BK172" s="163">
        <f t="shared" si="29"/>
        <v>0</v>
      </c>
      <c r="BL172" s="17" t="s">
        <v>176</v>
      </c>
      <c r="BM172" s="162" t="s">
        <v>315</v>
      </c>
    </row>
    <row r="173" spans="1:65" s="2" customFormat="1" ht="24.2" customHeight="1">
      <c r="A173" s="32"/>
      <c r="B173" s="149"/>
      <c r="C173" s="150" t="s">
        <v>316</v>
      </c>
      <c r="D173" s="150" t="s">
        <v>167</v>
      </c>
      <c r="E173" s="151" t="s">
        <v>317</v>
      </c>
      <c r="F173" s="152" t="s">
        <v>318</v>
      </c>
      <c r="G173" s="153" t="s">
        <v>230</v>
      </c>
      <c r="H173" s="154">
        <v>0</v>
      </c>
      <c r="I173" s="155"/>
      <c r="J173" s="156">
        <f t="shared" si="20"/>
        <v>0</v>
      </c>
      <c r="K173" s="157"/>
      <c r="L173" s="33"/>
      <c r="M173" s="158" t="s">
        <v>1</v>
      </c>
      <c r="N173" s="159" t="s">
        <v>35</v>
      </c>
      <c r="O173" s="58"/>
      <c r="P173" s="160">
        <f t="shared" si="21"/>
        <v>0</v>
      </c>
      <c r="Q173" s="160">
        <v>0</v>
      </c>
      <c r="R173" s="160">
        <f t="shared" si="22"/>
        <v>0</v>
      </c>
      <c r="S173" s="160">
        <v>0</v>
      </c>
      <c r="T173" s="161">
        <f t="shared" si="2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176</v>
      </c>
      <c r="AT173" s="162" t="s">
        <v>167</v>
      </c>
      <c r="AU173" s="162" t="s">
        <v>84</v>
      </c>
      <c r="AY173" s="17" t="s">
        <v>164</v>
      </c>
      <c r="BE173" s="163">
        <f t="shared" si="24"/>
        <v>0</v>
      </c>
      <c r="BF173" s="163">
        <f t="shared" si="25"/>
        <v>0</v>
      </c>
      <c r="BG173" s="163">
        <f t="shared" si="26"/>
        <v>0</v>
      </c>
      <c r="BH173" s="163">
        <f t="shared" si="27"/>
        <v>0</v>
      </c>
      <c r="BI173" s="163">
        <f t="shared" si="28"/>
        <v>0</v>
      </c>
      <c r="BJ173" s="17" t="s">
        <v>84</v>
      </c>
      <c r="BK173" s="163">
        <f t="shared" si="29"/>
        <v>0</v>
      </c>
      <c r="BL173" s="17" t="s">
        <v>176</v>
      </c>
      <c r="BM173" s="162" t="s">
        <v>319</v>
      </c>
    </row>
    <row r="174" spans="1:65" s="2" customFormat="1" ht="24.2" customHeight="1">
      <c r="A174" s="32"/>
      <c r="B174" s="149"/>
      <c r="C174" s="150" t="s">
        <v>320</v>
      </c>
      <c r="D174" s="150" t="s">
        <v>167</v>
      </c>
      <c r="E174" s="151" t="s">
        <v>321</v>
      </c>
      <c r="F174" s="152" t="s">
        <v>322</v>
      </c>
      <c r="G174" s="153" t="s">
        <v>230</v>
      </c>
      <c r="H174" s="154">
        <v>0</v>
      </c>
      <c r="I174" s="155"/>
      <c r="J174" s="156">
        <f t="shared" si="20"/>
        <v>0</v>
      </c>
      <c r="K174" s="157"/>
      <c r="L174" s="33"/>
      <c r="M174" s="158" t="s">
        <v>1</v>
      </c>
      <c r="N174" s="159" t="s">
        <v>35</v>
      </c>
      <c r="O174" s="58"/>
      <c r="P174" s="160">
        <f t="shared" si="21"/>
        <v>0</v>
      </c>
      <c r="Q174" s="160">
        <v>0</v>
      </c>
      <c r="R174" s="160">
        <f t="shared" si="22"/>
        <v>0</v>
      </c>
      <c r="S174" s="160">
        <v>0</v>
      </c>
      <c r="T174" s="161">
        <f t="shared" si="2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176</v>
      </c>
      <c r="AT174" s="162" t="s">
        <v>167</v>
      </c>
      <c r="AU174" s="162" t="s">
        <v>84</v>
      </c>
      <c r="AY174" s="17" t="s">
        <v>164</v>
      </c>
      <c r="BE174" s="163">
        <f t="shared" si="24"/>
        <v>0</v>
      </c>
      <c r="BF174" s="163">
        <f t="shared" si="25"/>
        <v>0</v>
      </c>
      <c r="BG174" s="163">
        <f t="shared" si="26"/>
        <v>0</v>
      </c>
      <c r="BH174" s="163">
        <f t="shared" si="27"/>
        <v>0</v>
      </c>
      <c r="BI174" s="163">
        <f t="shared" si="28"/>
        <v>0</v>
      </c>
      <c r="BJ174" s="17" t="s">
        <v>84</v>
      </c>
      <c r="BK174" s="163">
        <f t="shared" si="29"/>
        <v>0</v>
      </c>
      <c r="BL174" s="17" t="s">
        <v>176</v>
      </c>
      <c r="BM174" s="162" t="s">
        <v>323</v>
      </c>
    </row>
    <row r="175" spans="1:65" s="2" customFormat="1" ht="24.2" customHeight="1">
      <c r="A175" s="32"/>
      <c r="B175" s="149"/>
      <c r="C175" s="150" t="s">
        <v>324</v>
      </c>
      <c r="D175" s="150" t="s">
        <v>167</v>
      </c>
      <c r="E175" s="151" t="s">
        <v>325</v>
      </c>
      <c r="F175" s="152" t="s">
        <v>326</v>
      </c>
      <c r="G175" s="153" t="s">
        <v>230</v>
      </c>
      <c r="H175" s="154">
        <v>0</v>
      </c>
      <c r="I175" s="155"/>
      <c r="J175" s="156">
        <f t="shared" si="20"/>
        <v>0</v>
      </c>
      <c r="K175" s="157"/>
      <c r="L175" s="33"/>
      <c r="M175" s="158" t="s">
        <v>1</v>
      </c>
      <c r="N175" s="159" t="s">
        <v>35</v>
      </c>
      <c r="O175" s="58"/>
      <c r="P175" s="160">
        <f t="shared" si="21"/>
        <v>0</v>
      </c>
      <c r="Q175" s="160">
        <v>0</v>
      </c>
      <c r="R175" s="160">
        <f t="shared" si="22"/>
        <v>0</v>
      </c>
      <c r="S175" s="160">
        <v>0</v>
      </c>
      <c r="T175" s="161">
        <f t="shared" si="2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176</v>
      </c>
      <c r="AT175" s="162" t="s">
        <v>167</v>
      </c>
      <c r="AU175" s="162" t="s">
        <v>84</v>
      </c>
      <c r="AY175" s="17" t="s">
        <v>164</v>
      </c>
      <c r="BE175" s="163">
        <f t="shared" si="24"/>
        <v>0</v>
      </c>
      <c r="BF175" s="163">
        <f t="shared" si="25"/>
        <v>0</v>
      </c>
      <c r="BG175" s="163">
        <f t="shared" si="26"/>
        <v>0</v>
      </c>
      <c r="BH175" s="163">
        <f t="shared" si="27"/>
        <v>0</v>
      </c>
      <c r="BI175" s="163">
        <f t="shared" si="28"/>
        <v>0</v>
      </c>
      <c r="BJ175" s="17" t="s">
        <v>84</v>
      </c>
      <c r="BK175" s="163">
        <f t="shared" si="29"/>
        <v>0</v>
      </c>
      <c r="BL175" s="17" t="s">
        <v>176</v>
      </c>
      <c r="BM175" s="162" t="s">
        <v>327</v>
      </c>
    </row>
    <row r="176" spans="1:65" s="2" customFormat="1" ht="24.2" customHeight="1">
      <c r="A176" s="32"/>
      <c r="B176" s="149"/>
      <c r="C176" s="150" t="s">
        <v>328</v>
      </c>
      <c r="D176" s="150" t="s">
        <v>167</v>
      </c>
      <c r="E176" s="151" t="s">
        <v>329</v>
      </c>
      <c r="F176" s="152" t="s">
        <v>330</v>
      </c>
      <c r="G176" s="153" t="s">
        <v>170</v>
      </c>
      <c r="H176" s="154">
        <v>0</v>
      </c>
      <c r="I176" s="155"/>
      <c r="J176" s="156">
        <f t="shared" si="20"/>
        <v>0</v>
      </c>
      <c r="K176" s="157"/>
      <c r="L176" s="33"/>
      <c r="M176" s="158" t="s">
        <v>1</v>
      </c>
      <c r="N176" s="159" t="s">
        <v>35</v>
      </c>
      <c r="O176" s="58"/>
      <c r="P176" s="160">
        <f t="shared" si="21"/>
        <v>0</v>
      </c>
      <c r="Q176" s="160">
        <v>0</v>
      </c>
      <c r="R176" s="160">
        <f t="shared" si="22"/>
        <v>0</v>
      </c>
      <c r="S176" s="160">
        <v>0</v>
      </c>
      <c r="T176" s="161">
        <f t="shared" si="2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176</v>
      </c>
      <c r="AT176" s="162" t="s">
        <v>167</v>
      </c>
      <c r="AU176" s="162" t="s">
        <v>84</v>
      </c>
      <c r="AY176" s="17" t="s">
        <v>164</v>
      </c>
      <c r="BE176" s="163">
        <f t="shared" si="24"/>
        <v>0</v>
      </c>
      <c r="BF176" s="163">
        <f t="shared" si="25"/>
        <v>0</v>
      </c>
      <c r="BG176" s="163">
        <f t="shared" si="26"/>
        <v>0</v>
      </c>
      <c r="BH176" s="163">
        <f t="shared" si="27"/>
        <v>0</v>
      </c>
      <c r="BI176" s="163">
        <f t="shared" si="28"/>
        <v>0</v>
      </c>
      <c r="BJ176" s="17" t="s">
        <v>84</v>
      </c>
      <c r="BK176" s="163">
        <f t="shared" si="29"/>
        <v>0</v>
      </c>
      <c r="BL176" s="17" t="s">
        <v>176</v>
      </c>
      <c r="BM176" s="162" t="s">
        <v>331</v>
      </c>
    </row>
    <row r="177" spans="1:65" s="2" customFormat="1" ht="24.2" customHeight="1">
      <c r="A177" s="32"/>
      <c r="B177" s="149"/>
      <c r="C177" s="150" t="s">
        <v>175</v>
      </c>
      <c r="D177" s="150" t="s">
        <v>167</v>
      </c>
      <c r="E177" s="151" t="s">
        <v>332</v>
      </c>
      <c r="F177" s="152" t="s">
        <v>333</v>
      </c>
      <c r="G177" s="153" t="s">
        <v>230</v>
      </c>
      <c r="H177" s="154">
        <v>0</v>
      </c>
      <c r="I177" s="155"/>
      <c r="J177" s="156">
        <f t="shared" si="20"/>
        <v>0</v>
      </c>
      <c r="K177" s="157"/>
      <c r="L177" s="33"/>
      <c r="M177" s="158" t="s">
        <v>1</v>
      </c>
      <c r="N177" s="159" t="s">
        <v>35</v>
      </c>
      <c r="O177" s="58"/>
      <c r="P177" s="160">
        <f t="shared" si="21"/>
        <v>0</v>
      </c>
      <c r="Q177" s="160">
        <v>0</v>
      </c>
      <c r="R177" s="160">
        <f t="shared" si="22"/>
        <v>0</v>
      </c>
      <c r="S177" s="160">
        <v>0</v>
      </c>
      <c r="T177" s="161">
        <f t="shared" si="2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176</v>
      </c>
      <c r="AT177" s="162" t="s">
        <v>167</v>
      </c>
      <c r="AU177" s="162" t="s">
        <v>84</v>
      </c>
      <c r="AY177" s="17" t="s">
        <v>164</v>
      </c>
      <c r="BE177" s="163">
        <f t="shared" si="24"/>
        <v>0</v>
      </c>
      <c r="BF177" s="163">
        <f t="shared" si="25"/>
        <v>0</v>
      </c>
      <c r="BG177" s="163">
        <f t="shared" si="26"/>
        <v>0</v>
      </c>
      <c r="BH177" s="163">
        <f t="shared" si="27"/>
        <v>0</v>
      </c>
      <c r="BI177" s="163">
        <f t="shared" si="28"/>
        <v>0</v>
      </c>
      <c r="BJ177" s="17" t="s">
        <v>84</v>
      </c>
      <c r="BK177" s="163">
        <f t="shared" si="29"/>
        <v>0</v>
      </c>
      <c r="BL177" s="17" t="s">
        <v>176</v>
      </c>
      <c r="BM177" s="162" t="s">
        <v>334</v>
      </c>
    </row>
    <row r="178" spans="1:65" s="12" customFormat="1" ht="22.9" customHeight="1">
      <c r="B178" s="136"/>
      <c r="D178" s="137" t="s">
        <v>68</v>
      </c>
      <c r="E178" s="147" t="s">
        <v>335</v>
      </c>
      <c r="F178" s="147" t="s">
        <v>336</v>
      </c>
      <c r="I178" s="139"/>
      <c r="J178" s="148">
        <f>BK178</f>
        <v>0</v>
      </c>
      <c r="L178" s="136"/>
      <c r="M178" s="141"/>
      <c r="N178" s="142"/>
      <c r="O178" s="142"/>
      <c r="P178" s="143">
        <f>P179</f>
        <v>0</v>
      </c>
      <c r="Q178" s="142"/>
      <c r="R178" s="143">
        <f>R179</f>
        <v>0</v>
      </c>
      <c r="S178" s="142"/>
      <c r="T178" s="144">
        <f>T179</f>
        <v>0</v>
      </c>
      <c r="AR178" s="137" t="s">
        <v>84</v>
      </c>
      <c r="AT178" s="145" t="s">
        <v>68</v>
      </c>
      <c r="AU178" s="145" t="s">
        <v>77</v>
      </c>
      <c r="AY178" s="137" t="s">
        <v>164</v>
      </c>
      <c r="BK178" s="146">
        <f>BK179</f>
        <v>0</v>
      </c>
    </row>
    <row r="179" spans="1:65" s="2" customFormat="1" ht="24.2" customHeight="1">
      <c r="A179" s="32"/>
      <c r="B179" s="149"/>
      <c r="C179" s="150" t="s">
        <v>337</v>
      </c>
      <c r="D179" s="150" t="s">
        <v>167</v>
      </c>
      <c r="E179" s="151" t="s">
        <v>338</v>
      </c>
      <c r="F179" s="152" t="s">
        <v>339</v>
      </c>
      <c r="G179" s="153" t="s">
        <v>230</v>
      </c>
      <c r="H179" s="154">
        <v>27.957000000000001</v>
      </c>
      <c r="I179" s="155"/>
      <c r="J179" s="156">
        <f>ROUND(I179*H179,2)</f>
        <v>0</v>
      </c>
      <c r="K179" s="157"/>
      <c r="L179" s="33"/>
      <c r="M179" s="158" t="s">
        <v>1</v>
      </c>
      <c r="N179" s="159" t="s">
        <v>35</v>
      </c>
      <c r="O179" s="58"/>
      <c r="P179" s="160">
        <f>O179*H179</f>
        <v>0</v>
      </c>
      <c r="Q179" s="160">
        <v>0</v>
      </c>
      <c r="R179" s="160">
        <f>Q179*H179</f>
        <v>0</v>
      </c>
      <c r="S179" s="160">
        <v>0</v>
      </c>
      <c r="T179" s="161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171</v>
      </c>
      <c r="AT179" s="162" t="s">
        <v>167</v>
      </c>
      <c r="AU179" s="162" t="s">
        <v>84</v>
      </c>
      <c r="AY179" s="17" t="s">
        <v>164</v>
      </c>
      <c r="BE179" s="163">
        <f>IF(N179="základná",J179,0)</f>
        <v>0</v>
      </c>
      <c r="BF179" s="163">
        <f>IF(N179="znížená",J179,0)</f>
        <v>0</v>
      </c>
      <c r="BG179" s="163">
        <f>IF(N179="zákl. prenesená",J179,0)</f>
        <v>0</v>
      </c>
      <c r="BH179" s="163">
        <f>IF(N179="zníž. prenesená",J179,0)</f>
        <v>0</v>
      </c>
      <c r="BI179" s="163">
        <f>IF(N179="nulová",J179,0)</f>
        <v>0</v>
      </c>
      <c r="BJ179" s="17" t="s">
        <v>84</v>
      </c>
      <c r="BK179" s="163">
        <f>ROUND(I179*H179,2)</f>
        <v>0</v>
      </c>
      <c r="BL179" s="17" t="s">
        <v>171</v>
      </c>
      <c r="BM179" s="162" t="s">
        <v>340</v>
      </c>
    </row>
    <row r="180" spans="1:65" s="12" customFormat="1" ht="25.9" customHeight="1">
      <c r="B180" s="136"/>
      <c r="D180" s="137" t="s">
        <v>68</v>
      </c>
      <c r="E180" s="138" t="s">
        <v>162</v>
      </c>
      <c r="F180" s="138" t="s">
        <v>163</v>
      </c>
      <c r="I180" s="139"/>
      <c r="J180" s="140">
        <f>BK180</f>
        <v>0</v>
      </c>
      <c r="L180" s="136"/>
      <c r="M180" s="141"/>
      <c r="N180" s="142"/>
      <c r="O180" s="142"/>
      <c r="P180" s="143">
        <f>P181+P189+P196+P199+P204+P214+P227+P230+P234</f>
        <v>0</v>
      </c>
      <c r="Q180" s="142"/>
      <c r="R180" s="143">
        <f>R181+R189+R196+R199+R204+R214+R227+R230+R234</f>
        <v>1.13320092E-2</v>
      </c>
      <c r="S180" s="142"/>
      <c r="T180" s="144">
        <f>T181+T189+T196+T199+T204+T214+T227+T230+T234</f>
        <v>0</v>
      </c>
      <c r="AR180" s="137" t="s">
        <v>84</v>
      </c>
      <c r="AT180" s="145" t="s">
        <v>68</v>
      </c>
      <c r="AU180" s="145" t="s">
        <v>69</v>
      </c>
      <c r="AY180" s="137" t="s">
        <v>164</v>
      </c>
      <c r="BK180" s="146">
        <f>BK181+BK189+BK196+BK199+BK204+BK214+BK227+BK230+BK234</f>
        <v>0</v>
      </c>
    </row>
    <row r="181" spans="1:65" s="12" customFormat="1" ht="22.9" customHeight="1">
      <c r="B181" s="136"/>
      <c r="D181" s="137" t="s">
        <v>68</v>
      </c>
      <c r="E181" s="147" t="s">
        <v>341</v>
      </c>
      <c r="F181" s="147" t="s">
        <v>342</v>
      </c>
      <c r="I181" s="139"/>
      <c r="J181" s="148">
        <f>BK181</f>
        <v>0</v>
      </c>
      <c r="L181" s="136"/>
      <c r="M181" s="141"/>
      <c r="N181" s="142"/>
      <c r="O181" s="142"/>
      <c r="P181" s="143">
        <f>SUM(P182:P188)</f>
        <v>0</v>
      </c>
      <c r="Q181" s="142"/>
      <c r="R181" s="143">
        <f>SUM(R182:R188)</f>
        <v>0</v>
      </c>
      <c r="S181" s="142"/>
      <c r="T181" s="144">
        <f>SUM(T182:T188)</f>
        <v>0</v>
      </c>
      <c r="AR181" s="137" t="s">
        <v>84</v>
      </c>
      <c r="AT181" s="145" t="s">
        <v>68</v>
      </c>
      <c r="AU181" s="145" t="s">
        <v>77</v>
      </c>
      <c r="AY181" s="137" t="s">
        <v>164</v>
      </c>
      <c r="BK181" s="146">
        <f>SUM(BK182:BK188)</f>
        <v>0</v>
      </c>
    </row>
    <row r="182" spans="1:65" s="2" customFormat="1" ht="37.9" customHeight="1">
      <c r="A182" s="32"/>
      <c r="B182" s="149"/>
      <c r="C182" s="150" t="s">
        <v>343</v>
      </c>
      <c r="D182" s="150" t="s">
        <v>167</v>
      </c>
      <c r="E182" s="151" t="s">
        <v>344</v>
      </c>
      <c r="F182" s="152" t="s">
        <v>345</v>
      </c>
      <c r="G182" s="153" t="s">
        <v>170</v>
      </c>
      <c r="H182" s="154">
        <v>0</v>
      </c>
      <c r="I182" s="155"/>
      <c r="J182" s="156">
        <f t="shared" ref="J182:J188" si="30">ROUND(I182*H182,2)</f>
        <v>0</v>
      </c>
      <c r="K182" s="157"/>
      <c r="L182" s="33"/>
      <c r="M182" s="158" t="s">
        <v>1</v>
      </c>
      <c r="N182" s="159" t="s">
        <v>35</v>
      </c>
      <c r="O182" s="58"/>
      <c r="P182" s="160">
        <f t="shared" ref="P182:P188" si="31">O182*H182</f>
        <v>0</v>
      </c>
      <c r="Q182" s="160">
        <v>0</v>
      </c>
      <c r="R182" s="160">
        <f t="shared" ref="R182:R188" si="32">Q182*H182</f>
        <v>0</v>
      </c>
      <c r="S182" s="160">
        <v>0</v>
      </c>
      <c r="T182" s="161">
        <f t="shared" ref="T182:T188" si="33"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171</v>
      </c>
      <c r="AT182" s="162" t="s">
        <v>167</v>
      </c>
      <c r="AU182" s="162" t="s">
        <v>84</v>
      </c>
      <c r="AY182" s="17" t="s">
        <v>164</v>
      </c>
      <c r="BE182" s="163">
        <f t="shared" ref="BE182:BE188" si="34">IF(N182="základná",J182,0)</f>
        <v>0</v>
      </c>
      <c r="BF182" s="163">
        <f t="shared" ref="BF182:BF188" si="35">IF(N182="znížená",J182,0)</f>
        <v>0</v>
      </c>
      <c r="BG182" s="163">
        <f t="shared" ref="BG182:BG188" si="36">IF(N182="zákl. prenesená",J182,0)</f>
        <v>0</v>
      </c>
      <c r="BH182" s="163">
        <f t="shared" ref="BH182:BH188" si="37">IF(N182="zníž. prenesená",J182,0)</f>
        <v>0</v>
      </c>
      <c r="BI182" s="163">
        <f t="shared" ref="BI182:BI188" si="38">IF(N182="nulová",J182,0)</f>
        <v>0</v>
      </c>
      <c r="BJ182" s="17" t="s">
        <v>84</v>
      </c>
      <c r="BK182" s="163">
        <f t="shared" ref="BK182:BK188" si="39">ROUND(I182*H182,2)</f>
        <v>0</v>
      </c>
      <c r="BL182" s="17" t="s">
        <v>171</v>
      </c>
      <c r="BM182" s="162" t="s">
        <v>346</v>
      </c>
    </row>
    <row r="183" spans="1:65" s="2" customFormat="1" ht="14.45" customHeight="1">
      <c r="A183" s="32"/>
      <c r="B183" s="149"/>
      <c r="C183" s="164" t="s">
        <v>347</v>
      </c>
      <c r="D183" s="164" t="s">
        <v>172</v>
      </c>
      <c r="E183" s="165" t="s">
        <v>348</v>
      </c>
      <c r="F183" s="166" t="s">
        <v>349</v>
      </c>
      <c r="G183" s="167" t="s">
        <v>293</v>
      </c>
      <c r="H183" s="168">
        <v>0</v>
      </c>
      <c r="I183" s="169"/>
      <c r="J183" s="170">
        <f t="shared" si="30"/>
        <v>0</v>
      </c>
      <c r="K183" s="171"/>
      <c r="L183" s="172"/>
      <c r="M183" s="173" t="s">
        <v>1</v>
      </c>
      <c r="N183" s="174" t="s">
        <v>35</v>
      </c>
      <c r="O183" s="58"/>
      <c r="P183" s="160">
        <f t="shared" si="31"/>
        <v>0</v>
      </c>
      <c r="Q183" s="160">
        <v>0</v>
      </c>
      <c r="R183" s="160">
        <f t="shared" si="32"/>
        <v>0</v>
      </c>
      <c r="S183" s="160">
        <v>0</v>
      </c>
      <c r="T183" s="161">
        <f t="shared" si="3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175</v>
      </c>
      <c r="AT183" s="162" t="s">
        <v>172</v>
      </c>
      <c r="AU183" s="162" t="s">
        <v>84</v>
      </c>
      <c r="AY183" s="17" t="s">
        <v>164</v>
      </c>
      <c r="BE183" s="163">
        <f t="shared" si="34"/>
        <v>0</v>
      </c>
      <c r="BF183" s="163">
        <f t="shared" si="35"/>
        <v>0</v>
      </c>
      <c r="BG183" s="163">
        <f t="shared" si="36"/>
        <v>0</v>
      </c>
      <c r="BH183" s="163">
        <f t="shared" si="37"/>
        <v>0</v>
      </c>
      <c r="BI183" s="163">
        <f t="shared" si="38"/>
        <v>0</v>
      </c>
      <c r="BJ183" s="17" t="s">
        <v>84</v>
      </c>
      <c r="BK183" s="163">
        <f t="shared" si="39"/>
        <v>0</v>
      </c>
      <c r="BL183" s="17" t="s">
        <v>171</v>
      </c>
      <c r="BM183" s="162" t="s">
        <v>350</v>
      </c>
    </row>
    <row r="184" spans="1:65" s="2" customFormat="1" ht="14.45" customHeight="1">
      <c r="A184" s="32"/>
      <c r="B184" s="149"/>
      <c r="C184" s="164" t="s">
        <v>351</v>
      </c>
      <c r="D184" s="164" t="s">
        <v>172</v>
      </c>
      <c r="E184" s="165" t="s">
        <v>352</v>
      </c>
      <c r="F184" s="166" t="s">
        <v>353</v>
      </c>
      <c r="G184" s="167" t="s">
        <v>170</v>
      </c>
      <c r="H184" s="168">
        <v>0</v>
      </c>
      <c r="I184" s="169"/>
      <c r="J184" s="170">
        <f t="shared" si="30"/>
        <v>0</v>
      </c>
      <c r="K184" s="171"/>
      <c r="L184" s="172"/>
      <c r="M184" s="173" t="s">
        <v>1</v>
      </c>
      <c r="N184" s="174" t="s">
        <v>35</v>
      </c>
      <c r="O184" s="58"/>
      <c r="P184" s="160">
        <f t="shared" si="31"/>
        <v>0</v>
      </c>
      <c r="Q184" s="160">
        <v>0</v>
      </c>
      <c r="R184" s="160">
        <f t="shared" si="32"/>
        <v>0</v>
      </c>
      <c r="S184" s="160">
        <v>0</v>
      </c>
      <c r="T184" s="161">
        <f t="shared" si="3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175</v>
      </c>
      <c r="AT184" s="162" t="s">
        <v>172</v>
      </c>
      <c r="AU184" s="162" t="s">
        <v>84</v>
      </c>
      <c r="AY184" s="17" t="s">
        <v>164</v>
      </c>
      <c r="BE184" s="163">
        <f t="shared" si="34"/>
        <v>0</v>
      </c>
      <c r="BF184" s="163">
        <f t="shared" si="35"/>
        <v>0</v>
      </c>
      <c r="BG184" s="163">
        <f t="shared" si="36"/>
        <v>0</v>
      </c>
      <c r="BH184" s="163">
        <f t="shared" si="37"/>
        <v>0</v>
      </c>
      <c r="BI184" s="163">
        <f t="shared" si="38"/>
        <v>0</v>
      </c>
      <c r="BJ184" s="17" t="s">
        <v>84</v>
      </c>
      <c r="BK184" s="163">
        <f t="shared" si="39"/>
        <v>0</v>
      </c>
      <c r="BL184" s="17" t="s">
        <v>171</v>
      </c>
      <c r="BM184" s="162" t="s">
        <v>354</v>
      </c>
    </row>
    <row r="185" spans="1:65" s="2" customFormat="1" ht="14.45" customHeight="1">
      <c r="A185" s="32"/>
      <c r="B185" s="149"/>
      <c r="C185" s="164" t="s">
        <v>355</v>
      </c>
      <c r="D185" s="164" t="s">
        <v>172</v>
      </c>
      <c r="E185" s="165" t="s">
        <v>356</v>
      </c>
      <c r="F185" s="166" t="s">
        <v>357</v>
      </c>
      <c r="G185" s="167" t="s">
        <v>170</v>
      </c>
      <c r="H185" s="168">
        <v>0</v>
      </c>
      <c r="I185" s="169"/>
      <c r="J185" s="170">
        <f t="shared" si="30"/>
        <v>0</v>
      </c>
      <c r="K185" s="171"/>
      <c r="L185" s="172"/>
      <c r="M185" s="173" t="s">
        <v>1</v>
      </c>
      <c r="N185" s="174" t="s">
        <v>35</v>
      </c>
      <c r="O185" s="58"/>
      <c r="P185" s="160">
        <f t="shared" si="31"/>
        <v>0</v>
      </c>
      <c r="Q185" s="160">
        <v>0</v>
      </c>
      <c r="R185" s="160">
        <f t="shared" si="32"/>
        <v>0</v>
      </c>
      <c r="S185" s="160">
        <v>0</v>
      </c>
      <c r="T185" s="161">
        <f t="shared" si="3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175</v>
      </c>
      <c r="AT185" s="162" t="s">
        <v>172</v>
      </c>
      <c r="AU185" s="162" t="s">
        <v>84</v>
      </c>
      <c r="AY185" s="17" t="s">
        <v>164</v>
      </c>
      <c r="BE185" s="163">
        <f t="shared" si="34"/>
        <v>0</v>
      </c>
      <c r="BF185" s="163">
        <f t="shared" si="35"/>
        <v>0</v>
      </c>
      <c r="BG185" s="163">
        <f t="shared" si="36"/>
        <v>0</v>
      </c>
      <c r="BH185" s="163">
        <f t="shared" si="37"/>
        <v>0</v>
      </c>
      <c r="BI185" s="163">
        <f t="shared" si="38"/>
        <v>0</v>
      </c>
      <c r="BJ185" s="17" t="s">
        <v>84</v>
      </c>
      <c r="BK185" s="163">
        <f t="shared" si="39"/>
        <v>0</v>
      </c>
      <c r="BL185" s="17" t="s">
        <v>171</v>
      </c>
      <c r="BM185" s="162" t="s">
        <v>358</v>
      </c>
    </row>
    <row r="186" spans="1:65" s="2" customFormat="1" ht="24.2" customHeight="1">
      <c r="A186" s="32"/>
      <c r="B186" s="149"/>
      <c r="C186" s="150" t="s">
        <v>359</v>
      </c>
      <c r="D186" s="150" t="s">
        <v>167</v>
      </c>
      <c r="E186" s="151" t="s">
        <v>360</v>
      </c>
      <c r="F186" s="152" t="s">
        <v>361</v>
      </c>
      <c r="G186" s="153" t="s">
        <v>170</v>
      </c>
      <c r="H186" s="154">
        <v>0</v>
      </c>
      <c r="I186" s="155"/>
      <c r="J186" s="156">
        <f t="shared" si="30"/>
        <v>0</v>
      </c>
      <c r="K186" s="157"/>
      <c r="L186" s="33"/>
      <c r="M186" s="158" t="s">
        <v>1</v>
      </c>
      <c r="N186" s="159" t="s">
        <v>35</v>
      </c>
      <c r="O186" s="58"/>
      <c r="P186" s="160">
        <f t="shared" si="31"/>
        <v>0</v>
      </c>
      <c r="Q186" s="160">
        <v>0</v>
      </c>
      <c r="R186" s="160">
        <f t="shared" si="32"/>
        <v>0</v>
      </c>
      <c r="S186" s="160">
        <v>0</v>
      </c>
      <c r="T186" s="161">
        <f t="shared" si="3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171</v>
      </c>
      <c r="AT186" s="162" t="s">
        <v>167</v>
      </c>
      <c r="AU186" s="162" t="s">
        <v>84</v>
      </c>
      <c r="AY186" s="17" t="s">
        <v>164</v>
      </c>
      <c r="BE186" s="163">
        <f t="shared" si="34"/>
        <v>0</v>
      </c>
      <c r="BF186" s="163">
        <f t="shared" si="35"/>
        <v>0</v>
      </c>
      <c r="BG186" s="163">
        <f t="shared" si="36"/>
        <v>0</v>
      </c>
      <c r="BH186" s="163">
        <f t="shared" si="37"/>
        <v>0</v>
      </c>
      <c r="BI186" s="163">
        <f t="shared" si="38"/>
        <v>0</v>
      </c>
      <c r="BJ186" s="17" t="s">
        <v>84</v>
      </c>
      <c r="BK186" s="163">
        <f t="shared" si="39"/>
        <v>0</v>
      </c>
      <c r="BL186" s="17" t="s">
        <v>171</v>
      </c>
      <c r="BM186" s="162" t="s">
        <v>362</v>
      </c>
    </row>
    <row r="187" spans="1:65" s="2" customFormat="1" ht="14.45" customHeight="1">
      <c r="A187" s="32"/>
      <c r="B187" s="149"/>
      <c r="C187" s="164" t="s">
        <v>363</v>
      </c>
      <c r="D187" s="164" t="s">
        <v>172</v>
      </c>
      <c r="E187" s="165" t="s">
        <v>364</v>
      </c>
      <c r="F187" s="166" t="s">
        <v>365</v>
      </c>
      <c r="G187" s="167" t="s">
        <v>170</v>
      </c>
      <c r="H187" s="168">
        <v>0</v>
      </c>
      <c r="I187" s="169"/>
      <c r="J187" s="170">
        <f t="shared" si="30"/>
        <v>0</v>
      </c>
      <c r="K187" s="171"/>
      <c r="L187" s="172"/>
      <c r="M187" s="173" t="s">
        <v>1</v>
      </c>
      <c r="N187" s="174" t="s">
        <v>35</v>
      </c>
      <c r="O187" s="58"/>
      <c r="P187" s="160">
        <f t="shared" si="31"/>
        <v>0</v>
      </c>
      <c r="Q187" s="160">
        <v>0</v>
      </c>
      <c r="R187" s="160">
        <f t="shared" si="32"/>
        <v>0</v>
      </c>
      <c r="S187" s="160">
        <v>0</v>
      </c>
      <c r="T187" s="161">
        <f t="shared" si="3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175</v>
      </c>
      <c r="AT187" s="162" t="s">
        <v>172</v>
      </c>
      <c r="AU187" s="162" t="s">
        <v>84</v>
      </c>
      <c r="AY187" s="17" t="s">
        <v>164</v>
      </c>
      <c r="BE187" s="163">
        <f t="shared" si="34"/>
        <v>0</v>
      </c>
      <c r="BF187" s="163">
        <f t="shared" si="35"/>
        <v>0</v>
      </c>
      <c r="BG187" s="163">
        <f t="shared" si="36"/>
        <v>0</v>
      </c>
      <c r="BH187" s="163">
        <f t="shared" si="37"/>
        <v>0</v>
      </c>
      <c r="BI187" s="163">
        <f t="shared" si="38"/>
        <v>0</v>
      </c>
      <c r="BJ187" s="17" t="s">
        <v>84</v>
      </c>
      <c r="BK187" s="163">
        <f t="shared" si="39"/>
        <v>0</v>
      </c>
      <c r="BL187" s="17" t="s">
        <v>171</v>
      </c>
      <c r="BM187" s="162" t="s">
        <v>366</v>
      </c>
    </row>
    <row r="188" spans="1:65" s="2" customFormat="1" ht="24.2" customHeight="1">
      <c r="A188" s="32"/>
      <c r="B188" s="149"/>
      <c r="C188" s="150" t="s">
        <v>367</v>
      </c>
      <c r="D188" s="150" t="s">
        <v>167</v>
      </c>
      <c r="E188" s="151" t="s">
        <v>368</v>
      </c>
      <c r="F188" s="152" t="s">
        <v>369</v>
      </c>
      <c r="G188" s="153" t="s">
        <v>180</v>
      </c>
      <c r="H188" s="175"/>
      <c r="I188" s="155"/>
      <c r="J188" s="156">
        <f t="shared" si="30"/>
        <v>0</v>
      </c>
      <c r="K188" s="157"/>
      <c r="L188" s="33"/>
      <c r="M188" s="158" t="s">
        <v>1</v>
      </c>
      <c r="N188" s="159" t="s">
        <v>35</v>
      </c>
      <c r="O188" s="58"/>
      <c r="P188" s="160">
        <f t="shared" si="31"/>
        <v>0</v>
      </c>
      <c r="Q188" s="160">
        <v>0</v>
      </c>
      <c r="R188" s="160">
        <f t="shared" si="32"/>
        <v>0</v>
      </c>
      <c r="S188" s="160">
        <v>0</v>
      </c>
      <c r="T188" s="161">
        <f t="shared" si="3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171</v>
      </c>
      <c r="AT188" s="162" t="s">
        <v>167</v>
      </c>
      <c r="AU188" s="162" t="s">
        <v>84</v>
      </c>
      <c r="AY188" s="17" t="s">
        <v>164</v>
      </c>
      <c r="BE188" s="163">
        <f t="shared" si="34"/>
        <v>0</v>
      </c>
      <c r="BF188" s="163">
        <f t="shared" si="35"/>
        <v>0</v>
      </c>
      <c r="BG188" s="163">
        <f t="shared" si="36"/>
        <v>0</v>
      </c>
      <c r="BH188" s="163">
        <f t="shared" si="37"/>
        <v>0</v>
      </c>
      <c r="BI188" s="163">
        <f t="shared" si="38"/>
        <v>0</v>
      </c>
      <c r="BJ188" s="17" t="s">
        <v>84</v>
      </c>
      <c r="BK188" s="163">
        <f t="shared" si="39"/>
        <v>0</v>
      </c>
      <c r="BL188" s="17" t="s">
        <v>171</v>
      </c>
      <c r="BM188" s="162" t="s">
        <v>370</v>
      </c>
    </row>
    <row r="189" spans="1:65" s="12" customFormat="1" ht="22.9" customHeight="1">
      <c r="B189" s="136"/>
      <c r="D189" s="137" t="s">
        <v>68</v>
      </c>
      <c r="E189" s="147" t="s">
        <v>165</v>
      </c>
      <c r="F189" s="147" t="s">
        <v>166</v>
      </c>
      <c r="I189" s="139"/>
      <c r="J189" s="148">
        <f>BK189</f>
        <v>0</v>
      </c>
      <c r="L189" s="136"/>
      <c r="M189" s="141"/>
      <c r="N189" s="142"/>
      <c r="O189" s="142"/>
      <c r="P189" s="143">
        <f>SUM(P190:P195)</f>
        <v>0</v>
      </c>
      <c r="Q189" s="142"/>
      <c r="R189" s="143">
        <f>SUM(R190:R195)</f>
        <v>0</v>
      </c>
      <c r="S189" s="142"/>
      <c r="T189" s="144">
        <f>SUM(T190:T195)</f>
        <v>0</v>
      </c>
      <c r="AR189" s="137" t="s">
        <v>84</v>
      </c>
      <c r="AT189" s="145" t="s">
        <v>68</v>
      </c>
      <c r="AU189" s="145" t="s">
        <v>77</v>
      </c>
      <c r="AY189" s="137" t="s">
        <v>164</v>
      </c>
      <c r="BK189" s="146">
        <f>SUM(BK190:BK195)</f>
        <v>0</v>
      </c>
    </row>
    <row r="190" spans="1:65" s="2" customFormat="1" ht="14.45" customHeight="1">
      <c r="A190" s="32"/>
      <c r="B190" s="149"/>
      <c r="C190" s="150" t="s">
        <v>371</v>
      </c>
      <c r="D190" s="150" t="s">
        <v>167</v>
      </c>
      <c r="E190" s="151" t="s">
        <v>372</v>
      </c>
      <c r="F190" s="152" t="s">
        <v>373</v>
      </c>
      <c r="G190" s="153" t="s">
        <v>170</v>
      </c>
      <c r="H190" s="154">
        <v>0</v>
      </c>
      <c r="I190" s="155"/>
      <c r="J190" s="156">
        <f t="shared" ref="J190:J195" si="40">ROUND(I190*H190,2)</f>
        <v>0</v>
      </c>
      <c r="K190" s="157"/>
      <c r="L190" s="33"/>
      <c r="M190" s="158" t="s">
        <v>1</v>
      </c>
      <c r="N190" s="159" t="s">
        <v>35</v>
      </c>
      <c r="O190" s="58"/>
      <c r="P190" s="160">
        <f t="shared" ref="P190:P195" si="41">O190*H190</f>
        <v>0</v>
      </c>
      <c r="Q190" s="160">
        <v>0</v>
      </c>
      <c r="R190" s="160">
        <f t="shared" ref="R190:R195" si="42">Q190*H190</f>
        <v>0</v>
      </c>
      <c r="S190" s="160">
        <v>0</v>
      </c>
      <c r="T190" s="161">
        <f t="shared" ref="T190:T195" si="43"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171</v>
      </c>
      <c r="AT190" s="162" t="s">
        <v>167</v>
      </c>
      <c r="AU190" s="162" t="s">
        <v>84</v>
      </c>
      <c r="AY190" s="17" t="s">
        <v>164</v>
      </c>
      <c r="BE190" s="163">
        <f t="shared" ref="BE190:BE195" si="44">IF(N190="základná",J190,0)</f>
        <v>0</v>
      </c>
      <c r="BF190" s="163">
        <f t="shared" ref="BF190:BF195" si="45">IF(N190="znížená",J190,0)</f>
        <v>0</v>
      </c>
      <c r="BG190" s="163">
        <f t="shared" ref="BG190:BG195" si="46">IF(N190="zákl. prenesená",J190,0)</f>
        <v>0</v>
      </c>
      <c r="BH190" s="163">
        <f t="shared" ref="BH190:BH195" si="47">IF(N190="zníž. prenesená",J190,0)</f>
        <v>0</v>
      </c>
      <c r="BI190" s="163">
        <f t="shared" ref="BI190:BI195" si="48">IF(N190="nulová",J190,0)</f>
        <v>0</v>
      </c>
      <c r="BJ190" s="17" t="s">
        <v>84</v>
      </c>
      <c r="BK190" s="163">
        <f t="shared" ref="BK190:BK195" si="49">ROUND(I190*H190,2)</f>
        <v>0</v>
      </c>
      <c r="BL190" s="17" t="s">
        <v>171</v>
      </c>
      <c r="BM190" s="162" t="s">
        <v>374</v>
      </c>
    </row>
    <row r="191" spans="1:65" s="2" customFormat="1" ht="14.45" customHeight="1">
      <c r="A191" s="32"/>
      <c r="B191" s="149"/>
      <c r="C191" s="164" t="s">
        <v>375</v>
      </c>
      <c r="D191" s="164" t="s">
        <v>172</v>
      </c>
      <c r="E191" s="165" t="s">
        <v>376</v>
      </c>
      <c r="F191" s="166" t="s">
        <v>377</v>
      </c>
      <c r="G191" s="167" t="s">
        <v>170</v>
      </c>
      <c r="H191" s="168">
        <v>0</v>
      </c>
      <c r="I191" s="169"/>
      <c r="J191" s="170">
        <f t="shared" si="40"/>
        <v>0</v>
      </c>
      <c r="K191" s="171"/>
      <c r="L191" s="172"/>
      <c r="M191" s="173" t="s">
        <v>1</v>
      </c>
      <c r="N191" s="174" t="s">
        <v>35</v>
      </c>
      <c r="O191" s="58"/>
      <c r="P191" s="160">
        <f t="shared" si="41"/>
        <v>0</v>
      </c>
      <c r="Q191" s="160">
        <v>0</v>
      </c>
      <c r="R191" s="160">
        <f t="shared" si="42"/>
        <v>0</v>
      </c>
      <c r="S191" s="160">
        <v>0</v>
      </c>
      <c r="T191" s="161">
        <f t="shared" si="4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175</v>
      </c>
      <c r="AT191" s="162" t="s">
        <v>172</v>
      </c>
      <c r="AU191" s="162" t="s">
        <v>84</v>
      </c>
      <c r="AY191" s="17" t="s">
        <v>164</v>
      </c>
      <c r="BE191" s="163">
        <f t="shared" si="44"/>
        <v>0</v>
      </c>
      <c r="BF191" s="163">
        <f t="shared" si="45"/>
        <v>0</v>
      </c>
      <c r="BG191" s="163">
        <f t="shared" si="46"/>
        <v>0</v>
      </c>
      <c r="BH191" s="163">
        <f t="shared" si="47"/>
        <v>0</v>
      </c>
      <c r="BI191" s="163">
        <f t="shared" si="48"/>
        <v>0</v>
      </c>
      <c r="BJ191" s="17" t="s">
        <v>84</v>
      </c>
      <c r="BK191" s="163">
        <f t="shared" si="49"/>
        <v>0</v>
      </c>
      <c r="BL191" s="17" t="s">
        <v>171</v>
      </c>
      <c r="BM191" s="162" t="s">
        <v>378</v>
      </c>
    </row>
    <row r="192" spans="1:65" s="2" customFormat="1" ht="24.2" customHeight="1">
      <c r="A192" s="32"/>
      <c r="B192" s="149"/>
      <c r="C192" s="150" t="s">
        <v>379</v>
      </c>
      <c r="D192" s="150" t="s">
        <v>167</v>
      </c>
      <c r="E192" s="151" t="s">
        <v>380</v>
      </c>
      <c r="F192" s="152" t="s">
        <v>381</v>
      </c>
      <c r="G192" s="153" t="s">
        <v>170</v>
      </c>
      <c r="H192" s="154">
        <v>0</v>
      </c>
      <c r="I192" s="155"/>
      <c r="J192" s="156">
        <f t="shared" si="40"/>
        <v>0</v>
      </c>
      <c r="K192" s="157"/>
      <c r="L192" s="33"/>
      <c r="M192" s="158" t="s">
        <v>1</v>
      </c>
      <c r="N192" s="159" t="s">
        <v>35</v>
      </c>
      <c r="O192" s="58"/>
      <c r="P192" s="160">
        <f t="shared" si="41"/>
        <v>0</v>
      </c>
      <c r="Q192" s="160">
        <v>1.2E-4</v>
      </c>
      <c r="R192" s="160">
        <f t="shared" si="42"/>
        <v>0</v>
      </c>
      <c r="S192" s="160">
        <v>0</v>
      </c>
      <c r="T192" s="161">
        <f t="shared" si="4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171</v>
      </c>
      <c r="AT192" s="162" t="s">
        <v>167</v>
      </c>
      <c r="AU192" s="162" t="s">
        <v>84</v>
      </c>
      <c r="AY192" s="17" t="s">
        <v>164</v>
      </c>
      <c r="BE192" s="163">
        <f t="shared" si="44"/>
        <v>0</v>
      </c>
      <c r="BF192" s="163">
        <f t="shared" si="45"/>
        <v>0</v>
      </c>
      <c r="BG192" s="163">
        <f t="shared" si="46"/>
        <v>0</v>
      </c>
      <c r="BH192" s="163">
        <f t="shared" si="47"/>
        <v>0</v>
      </c>
      <c r="BI192" s="163">
        <f t="shared" si="48"/>
        <v>0</v>
      </c>
      <c r="BJ192" s="17" t="s">
        <v>84</v>
      </c>
      <c r="BK192" s="163">
        <f t="shared" si="49"/>
        <v>0</v>
      </c>
      <c r="BL192" s="17" t="s">
        <v>171</v>
      </c>
      <c r="BM192" s="162" t="s">
        <v>382</v>
      </c>
    </row>
    <row r="193" spans="1:65" s="2" customFormat="1" ht="14.45" customHeight="1">
      <c r="A193" s="32"/>
      <c r="B193" s="149"/>
      <c r="C193" s="164" t="s">
        <v>383</v>
      </c>
      <c r="D193" s="164" t="s">
        <v>172</v>
      </c>
      <c r="E193" s="165" t="s">
        <v>384</v>
      </c>
      <c r="F193" s="166" t="s">
        <v>385</v>
      </c>
      <c r="G193" s="167" t="s">
        <v>170</v>
      </c>
      <c r="H193" s="168">
        <v>0</v>
      </c>
      <c r="I193" s="169"/>
      <c r="J193" s="170">
        <f t="shared" si="40"/>
        <v>0</v>
      </c>
      <c r="K193" s="171"/>
      <c r="L193" s="172"/>
      <c r="M193" s="173" t="s">
        <v>1</v>
      </c>
      <c r="N193" s="174" t="s">
        <v>35</v>
      </c>
      <c r="O193" s="58"/>
      <c r="P193" s="160">
        <f t="shared" si="41"/>
        <v>0</v>
      </c>
      <c r="Q193" s="160">
        <v>0</v>
      </c>
      <c r="R193" s="160">
        <f t="shared" si="42"/>
        <v>0</v>
      </c>
      <c r="S193" s="160">
        <v>0</v>
      </c>
      <c r="T193" s="161">
        <f t="shared" si="4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175</v>
      </c>
      <c r="AT193" s="162" t="s">
        <v>172</v>
      </c>
      <c r="AU193" s="162" t="s">
        <v>84</v>
      </c>
      <c r="AY193" s="17" t="s">
        <v>164</v>
      </c>
      <c r="BE193" s="163">
        <f t="shared" si="44"/>
        <v>0</v>
      </c>
      <c r="BF193" s="163">
        <f t="shared" si="45"/>
        <v>0</v>
      </c>
      <c r="BG193" s="163">
        <f t="shared" si="46"/>
        <v>0</v>
      </c>
      <c r="BH193" s="163">
        <f t="shared" si="47"/>
        <v>0</v>
      </c>
      <c r="BI193" s="163">
        <f t="shared" si="48"/>
        <v>0</v>
      </c>
      <c r="BJ193" s="17" t="s">
        <v>84</v>
      </c>
      <c r="BK193" s="163">
        <f t="shared" si="49"/>
        <v>0</v>
      </c>
      <c r="BL193" s="17" t="s">
        <v>171</v>
      </c>
      <c r="BM193" s="162" t="s">
        <v>386</v>
      </c>
    </row>
    <row r="194" spans="1:65" s="2" customFormat="1" ht="14.45" customHeight="1">
      <c r="A194" s="32"/>
      <c r="B194" s="149"/>
      <c r="C194" s="164" t="s">
        <v>387</v>
      </c>
      <c r="D194" s="164" t="s">
        <v>172</v>
      </c>
      <c r="E194" s="165" t="s">
        <v>388</v>
      </c>
      <c r="F194" s="166" t="s">
        <v>389</v>
      </c>
      <c r="G194" s="167" t="s">
        <v>170</v>
      </c>
      <c r="H194" s="168">
        <v>0</v>
      </c>
      <c r="I194" s="169"/>
      <c r="J194" s="170">
        <f t="shared" si="40"/>
        <v>0</v>
      </c>
      <c r="K194" s="171"/>
      <c r="L194" s="172"/>
      <c r="M194" s="173" t="s">
        <v>1</v>
      </c>
      <c r="N194" s="174" t="s">
        <v>35</v>
      </c>
      <c r="O194" s="58"/>
      <c r="P194" s="160">
        <f t="shared" si="41"/>
        <v>0</v>
      </c>
      <c r="Q194" s="160">
        <v>0</v>
      </c>
      <c r="R194" s="160">
        <f t="shared" si="42"/>
        <v>0</v>
      </c>
      <c r="S194" s="160">
        <v>0</v>
      </c>
      <c r="T194" s="161">
        <f t="shared" si="4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175</v>
      </c>
      <c r="AT194" s="162" t="s">
        <v>172</v>
      </c>
      <c r="AU194" s="162" t="s">
        <v>84</v>
      </c>
      <c r="AY194" s="17" t="s">
        <v>164</v>
      </c>
      <c r="BE194" s="163">
        <f t="shared" si="44"/>
        <v>0</v>
      </c>
      <c r="BF194" s="163">
        <f t="shared" si="45"/>
        <v>0</v>
      </c>
      <c r="BG194" s="163">
        <f t="shared" si="46"/>
        <v>0</v>
      </c>
      <c r="BH194" s="163">
        <f t="shared" si="47"/>
        <v>0</v>
      </c>
      <c r="BI194" s="163">
        <f t="shared" si="48"/>
        <v>0</v>
      </c>
      <c r="BJ194" s="17" t="s">
        <v>84</v>
      </c>
      <c r="BK194" s="163">
        <f t="shared" si="49"/>
        <v>0</v>
      </c>
      <c r="BL194" s="17" t="s">
        <v>171</v>
      </c>
      <c r="BM194" s="162" t="s">
        <v>390</v>
      </c>
    </row>
    <row r="195" spans="1:65" s="2" customFormat="1" ht="24.2" customHeight="1">
      <c r="A195" s="32"/>
      <c r="B195" s="149"/>
      <c r="C195" s="150" t="s">
        <v>391</v>
      </c>
      <c r="D195" s="150" t="s">
        <v>167</v>
      </c>
      <c r="E195" s="151" t="s">
        <v>392</v>
      </c>
      <c r="F195" s="152" t="s">
        <v>393</v>
      </c>
      <c r="G195" s="153" t="s">
        <v>180</v>
      </c>
      <c r="H195" s="175"/>
      <c r="I195" s="155"/>
      <c r="J195" s="156">
        <f t="shared" si="40"/>
        <v>0</v>
      </c>
      <c r="K195" s="157"/>
      <c r="L195" s="33"/>
      <c r="M195" s="158" t="s">
        <v>1</v>
      </c>
      <c r="N195" s="159" t="s">
        <v>35</v>
      </c>
      <c r="O195" s="58"/>
      <c r="P195" s="160">
        <f t="shared" si="41"/>
        <v>0</v>
      </c>
      <c r="Q195" s="160">
        <v>0</v>
      </c>
      <c r="R195" s="160">
        <f t="shared" si="42"/>
        <v>0</v>
      </c>
      <c r="S195" s="160">
        <v>0</v>
      </c>
      <c r="T195" s="161">
        <f t="shared" si="4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171</v>
      </c>
      <c r="AT195" s="162" t="s">
        <v>167</v>
      </c>
      <c r="AU195" s="162" t="s">
        <v>84</v>
      </c>
      <c r="AY195" s="17" t="s">
        <v>164</v>
      </c>
      <c r="BE195" s="163">
        <f t="shared" si="44"/>
        <v>0</v>
      </c>
      <c r="BF195" s="163">
        <f t="shared" si="45"/>
        <v>0</v>
      </c>
      <c r="BG195" s="163">
        <f t="shared" si="46"/>
        <v>0</v>
      </c>
      <c r="BH195" s="163">
        <f t="shared" si="47"/>
        <v>0</v>
      </c>
      <c r="BI195" s="163">
        <f t="shared" si="48"/>
        <v>0</v>
      </c>
      <c r="BJ195" s="17" t="s">
        <v>84</v>
      </c>
      <c r="BK195" s="163">
        <f t="shared" si="49"/>
        <v>0</v>
      </c>
      <c r="BL195" s="17" t="s">
        <v>171</v>
      </c>
      <c r="BM195" s="162" t="s">
        <v>394</v>
      </c>
    </row>
    <row r="196" spans="1:65" s="12" customFormat="1" ht="22.9" customHeight="1">
      <c r="B196" s="136"/>
      <c r="D196" s="137" t="s">
        <v>68</v>
      </c>
      <c r="E196" s="147" t="s">
        <v>395</v>
      </c>
      <c r="F196" s="147" t="s">
        <v>396</v>
      </c>
      <c r="I196" s="139"/>
      <c r="J196" s="148">
        <f>BK196</f>
        <v>0</v>
      </c>
      <c r="L196" s="136"/>
      <c r="M196" s="141"/>
      <c r="N196" s="142"/>
      <c r="O196" s="142"/>
      <c r="P196" s="143">
        <f>SUM(P197:P198)</f>
        <v>0</v>
      </c>
      <c r="Q196" s="142"/>
      <c r="R196" s="143">
        <f>SUM(R197:R198)</f>
        <v>0</v>
      </c>
      <c r="S196" s="142"/>
      <c r="T196" s="144">
        <f>SUM(T197:T198)</f>
        <v>0</v>
      </c>
      <c r="AR196" s="137" t="s">
        <v>84</v>
      </c>
      <c r="AT196" s="145" t="s">
        <v>68</v>
      </c>
      <c r="AU196" s="145" t="s">
        <v>77</v>
      </c>
      <c r="AY196" s="137" t="s">
        <v>164</v>
      </c>
      <c r="BK196" s="146">
        <f>SUM(BK197:BK198)</f>
        <v>0</v>
      </c>
    </row>
    <row r="197" spans="1:65" s="2" customFormat="1" ht="24.2" customHeight="1">
      <c r="A197" s="32"/>
      <c r="B197" s="149"/>
      <c r="C197" s="150" t="s">
        <v>397</v>
      </c>
      <c r="D197" s="150" t="s">
        <v>167</v>
      </c>
      <c r="E197" s="151" t="s">
        <v>398</v>
      </c>
      <c r="F197" s="152" t="s">
        <v>399</v>
      </c>
      <c r="G197" s="153" t="s">
        <v>170</v>
      </c>
      <c r="H197" s="154">
        <v>0</v>
      </c>
      <c r="I197" s="155"/>
      <c r="J197" s="156">
        <f>ROUND(I197*H197,2)</f>
        <v>0</v>
      </c>
      <c r="K197" s="157"/>
      <c r="L197" s="33"/>
      <c r="M197" s="158" t="s">
        <v>1</v>
      </c>
      <c r="N197" s="159" t="s">
        <v>35</v>
      </c>
      <c r="O197" s="58"/>
      <c r="P197" s="160">
        <f>O197*H197</f>
        <v>0</v>
      </c>
      <c r="Q197" s="160">
        <v>0</v>
      </c>
      <c r="R197" s="160">
        <f>Q197*H197</f>
        <v>0</v>
      </c>
      <c r="S197" s="160">
        <v>0</v>
      </c>
      <c r="T197" s="161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171</v>
      </c>
      <c r="AT197" s="162" t="s">
        <v>167</v>
      </c>
      <c r="AU197" s="162" t="s">
        <v>84</v>
      </c>
      <c r="AY197" s="17" t="s">
        <v>164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7" t="s">
        <v>84</v>
      </c>
      <c r="BK197" s="163">
        <f>ROUND(I197*H197,2)</f>
        <v>0</v>
      </c>
      <c r="BL197" s="17" t="s">
        <v>171</v>
      </c>
      <c r="BM197" s="162" t="s">
        <v>400</v>
      </c>
    </row>
    <row r="198" spans="1:65" s="2" customFormat="1" ht="24.2" customHeight="1">
      <c r="A198" s="32"/>
      <c r="B198" s="149"/>
      <c r="C198" s="150" t="s">
        <v>401</v>
      </c>
      <c r="D198" s="150" t="s">
        <v>167</v>
      </c>
      <c r="E198" s="151" t="s">
        <v>402</v>
      </c>
      <c r="F198" s="152" t="s">
        <v>403</v>
      </c>
      <c r="G198" s="153" t="s">
        <v>180</v>
      </c>
      <c r="H198" s="175"/>
      <c r="I198" s="155"/>
      <c r="J198" s="156">
        <f>ROUND(I198*H198,2)</f>
        <v>0</v>
      </c>
      <c r="K198" s="157"/>
      <c r="L198" s="33"/>
      <c r="M198" s="158" t="s">
        <v>1</v>
      </c>
      <c r="N198" s="159" t="s">
        <v>35</v>
      </c>
      <c r="O198" s="58"/>
      <c r="P198" s="160">
        <f>O198*H198</f>
        <v>0</v>
      </c>
      <c r="Q198" s="160">
        <v>0</v>
      </c>
      <c r="R198" s="160">
        <f>Q198*H198</f>
        <v>0</v>
      </c>
      <c r="S198" s="160">
        <v>0</v>
      </c>
      <c r="T198" s="161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171</v>
      </c>
      <c r="AT198" s="162" t="s">
        <v>167</v>
      </c>
      <c r="AU198" s="162" t="s">
        <v>84</v>
      </c>
      <c r="AY198" s="17" t="s">
        <v>164</v>
      </c>
      <c r="BE198" s="163">
        <f>IF(N198="základná",J198,0)</f>
        <v>0</v>
      </c>
      <c r="BF198" s="163">
        <f>IF(N198="znížená",J198,0)</f>
        <v>0</v>
      </c>
      <c r="BG198" s="163">
        <f>IF(N198="zákl. prenesená",J198,0)</f>
        <v>0</v>
      </c>
      <c r="BH198" s="163">
        <f>IF(N198="zníž. prenesená",J198,0)</f>
        <v>0</v>
      </c>
      <c r="BI198" s="163">
        <f>IF(N198="nulová",J198,0)</f>
        <v>0</v>
      </c>
      <c r="BJ198" s="17" t="s">
        <v>84</v>
      </c>
      <c r="BK198" s="163">
        <f>ROUND(I198*H198,2)</f>
        <v>0</v>
      </c>
      <c r="BL198" s="17" t="s">
        <v>171</v>
      </c>
      <c r="BM198" s="162" t="s">
        <v>404</v>
      </c>
    </row>
    <row r="199" spans="1:65" s="12" customFormat="1" ht="22.9" customHeight="1">
      <c r="B199" s="136"/>
      <c r="D199" s="137" t="s">
        <v>68</v>
      </c>
      <c r="E199" s="147" t="s">
        <v>405</v>
      </c>
      <c r="F199" s="147" t="s">
        <v>406</v>
      </c>
      <c r="I199" s="139"/>
      <c r="J199" s="148">
        <f>BK199</f>
        <v>0</v>
      </c>
      <c r="L199" s="136"/>
      <c r="M199" s="141"/>
      <c r="N199" s="142"/>
      <c r="O199" s="142"/>
      <c r="P199" s="143">
        <f>SUM(P200:P203)</f>
        <v>0</v>
      </c>
      <c r="Q199" s="142"/>
      <c r="R199" s="143">
        <f>SUM(R200:R203)</f>
        <v>1.0891919999999999E-2</v>
      </c>
      <c r="S199" s="142"/>
      <c r="T199" s="144">
        <f>SUM(T200:T203)</f>
        <v>0</v>
      </c>
      <c r="AR199" s="137" t="s">
        <v>84</v>
      </c>
      <c r="AT199" s="145" t="s">
        <v>68</v>
      </c>
      <c r="AU199" s="145" t="s">
        <v>77</v>
      </c>
      <c r="AY199" s="137" t="s">
        <v>164</v>
      </c>
      <c r="BK199" s="146">
        <f>SUM(BK200:BK203)</f>
        <v>0</v>
      </c>
    </row>
    <row r="200" spans="1:65" s="2" customFormat="1" ht="24.2" customHeight="1">
      <c r="A200" s="32"/>
      <c r="B200" s="149"/>
      <c r="C200" s="150" t="s">
        <v>407</v>
      </c>
      <c r="D200" s="150" t="s">
        <v>167</v>
      </c>
      <c r="E200" s="151" t="s">
        <v>408</v>
      </c>
      <c r="F200" s="152" t="s">
        <v>409</v>
      </c>
      <c r="G200" s="153" t="s">
        <v>280</v>
      </c>
      <c r="H200" s="154">
        <v>6</v>
      </c>
      <c r="I200" s="155"/>
      <c r="J200" s="156">
        <f>ROUND(I200*H200,2)</f>
        <v>0</v>
      </c>
      <c r="K200" s="157"/>
      <c r="L200" s="33"/>
      <c r="M200" s="158" t="s">
        <v>1</v>
      </c>
      <c r="N200" s="159" t="s">
        <v>35</v>
      </c>
      <c r="O200" s="58"/>
      <c r="P200" s="160">
        <f>O200*H200</f>
        <v>0</v>
      </c>
      <c r="Q200" s="160">
        <v>1.81532E-3</v>
      </c>
      <c r="R200" s="160">
        <f>Q200*H200</f>
        <v>1.0891919999999999E-2</v>
      </c>
      <c r="S200" s="160">
        <v>0</v>
      </c>
      <c r="T200" s="161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2" t="s">
        <v>171</v>
      </c>
      <c r="AT200" s="162" t="s">
        <v>167</v>
      </c>
      <c r="AU200" s="162" t="s">
        <v>84</v>
      </c>
      <c r="AY200" s="17" t="s">
        <v>164</v>
      </c>
      <c r="BE200" s="163">
        <f>IF(N200="základná",J200,0)</f>
        <v>0</v>
      </c>
      <c r="BF200" s="163">
        <f>IF(N200="znížená",J200,0)</f>
        <v>0</v>
      </c>
      <c r="BG200" s="163">
        <f>IF(N200="zákl. prenesená",J200,0)</f>
        <v>0</v>
      </c>
      <c r="BH200" s="163">
        <f>IF(N200="zníž. prenesená",J200,0)</f>
        <v>0</v>
      </c>
      <c r="BI200" s="163">
        <f>IF(N200="nulová",J200,0)</f>
        <v>0</v>
      </c>
      <c r="BJ200" s="17" t="s">
        <v>84</v>
      </c>
      <c r="BK200" s="163">
        <f>ROUND(I200*H200,2)</f>
        <v>0</v>
      </c>
      <c r="BL200" s="17" t="s">
        <v>171</v>
      </c>
      <c r="BM200" s="162" t="s">
        <v>410</v>
      </c>
    </row>
    <row r="201" spans="1:65" s="13" customFormat="1">
      <c r="B201" s="181"/>
      <c r="D201" s="182" t="s">
        <v>259</v>
      </c>
      <c r="E201" s="183" t="s">
        <v>1</v>
      </c>
      <c r="F201" s="184" t="s">
        <v>411</v>
      </c>
      <c r="H201" s="185">
        <v>6</v>
      </c>
      <c r="I201" s="186"/>
      <c r="L201" s="181"/>
      <c r="M201" s="187"/>
      <c r="N201" s="188"/>
      <c r="O201" s="188"/>
      <c r="P201" s="188"/>
      <c r="Q201" s="188"/>
      <c r="R201" s="188"/>
      <c r="S201" s="188"/>
      <c r="T201" s="189"/>
      <c r="AT201" s="183" t="s">
        <v>259</v>
      </c>
      <c r="AU201" s="183" t="s">
        <v>84</v>
      </c>
      <c r="AV201" s="13" t="s">
        <v>84</v>
      </c>
      <c r="AW201" s="13" t="s">
        <v>26</v>
      </c>
      <c r="AX201" s="13" t="s">
        <v>69</v>
      </c>
      <c r="AY201" s="183" t="s">
        <v>164</v>
      </c>
    </row>
    <row r="202" spans="1:65" s="14" customFormat="1">
      <c r="B202" s="190"/>
      <c r="D202" s="182" t="s">
        <v>259</v>
      </c>
      <c r="E202" s="191" t="s">
        <v>1</v>
      </c>
      <c r="F202" s="192" t="s">
        <v>261</v>
      </c>
      <c r="H202" s="193">
        <v>6</v>
      </c>
      <c r="I202" s="194"/>
      <c r="L202" s="190"/>
      <c r="M202" s="195"/>
      <c r="N202" s="196"/>
      <c r="O202" s="196"/>
      <c r="P202" s="196"/>
      <c r="Q202" s="196"/>
      <c r="R202" s="196"/>
      <c r="S202" s="196"/>
      <c r="T202" s="197"/>
      <c r="AT202" s="191" t="s">
        <v>259</v>
      </c>
      <c r="AU202" s="191" t="s">
        <v>84</v>
      </c>
      <c r="AV202" s="14" t="s">
        <v>176</v>
      </c>
      <c r="AW202" s="14" t="s">
        <v>26</v>
      </c>
      <c r="AX202" s="14" t="s">
        <v>77</v>
      </c>
      <c r="AY202" s="191" t="s">
        <v>164</v>
      </c>
    </row>
    <row r="203" spans="1:65" s="2" customFormat="1" ht="24.2" customHeight="1">
      <c r="A203" s="32"/>
      <c r="B203" s="149"/>
      <c r="C203" s="150" t="s">
        <v>412</v>
      </c>
      <c r="D203" s="150" t="s">
        <v>167</v>
      </c>
      <c r="E203" s="151" t="s">
        <v>413</v>
      </c>
      <c r="F203" s="152" t="s">
        <v>414</v>
      </c>
      <c r="G203" s="153" t="s">
        <v>180</v>
      </c>
      <c r="H203" s="175"/>
      <c r="I203" s="155"/>
      <c r="J203" s="156">
        <f>ROUND(I203*H203,2)</f>
        <v>0</v>
      </c>
      <c r="K203" s="157"/>
      <c r="L203" s="33"/>
      <c r="M203" s="158" t="s">
        <v>1</v>
      </c>
      <c r="N203" s="159" t="s">
        <v>35</v>
      </c>
      <c r="O203" s="58"/>
      <c r="P203" s="160">
        <f>O203*H203</f>
        <v>0</v>
      </c>
      <c r="Q203" s="160">
        <v>0</v>
      </c>
      <c r="R203" s="160">
        <f>Q203*H203</f>
        <v>0</v>
      </c>
      <c r="S203" s="160">
        <v>0</v>
      </c>
      <c r="T203" s="161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171</v>
      </c>
      <c r="AT203" s="162" t="s">
        <v>167</v>
      </c>
      <c r="AU203" s="162" t="s">
        <v>84</v>
      </c>
      <c r="AY203" s="17" t="s">
        <v>164</v>
      </c>
      <c r="BE203" s="163">
        <f>IF(N203="základná",J203,0)</f>
        <v>0</v>
      </c>
      <c r="BF203" s="163">
        <f>IF(N203="znížená",J203,0)</f>
        <v>0</v>
      </c>
      <c r="BG203" s="163">
        <f>IF(N203="zákl. prenesená",J203,0)</f>
        <v>0</v>
      </c>
      <c r="BH203" s="163">
        <f>IF(N203="zníž. prenesená",J203,0)</f>
        <v>0</v>
      </c>
      <c r="BI203" s="163">
        <f>IF(N203="nulová",J203,0)</f>
        <v>0</v>
      </c>
      <c r="BJ203" s="17" t="s">
        <v>84</v>
      </c>
      <c r="BK203" s="163">
        <f>ROUND(I203*H203,2)</f>
        <v>0</v>
      </c>
      <c r="BL203" s="17" t="s">
        <v>171</v>
      </c>
      <c r="BM203" s="162" t="s">
        <v>415</v>
      </c>
    </row>
    <row r="204" spans="1:65" s="12" customFormat="1" ht="22.9" customHeight="1">
      <c r="B204" s="136"/>
      <c r="D204" s="137" t="s">
        <v>68</v>
      </c>
      <c r="E204" s="147" t="s">
        <v>416</v>
      </c>
      <c r="F204" s="147" t="s">
        <v>417</v>
      </c>
      <c r="I204" s="139"/>
      <c r="J204" s="148">
        <f>BK204</f>
        <v>0</v>
      </c>
      <c r="L204" s="136"/>
      <c r="M204" s="141"/>
      <c r="N204" s="142"/>
      <c r="O204" s="142"/>
      <c r="P204" s="143">
        <f>SUM(P205:P213)</f>
        <v>0</v>
      </c>
      <c r="Q204" s="142"/>
      <c r="R204" s="143">
        <f>SUM(R205:R213)</f>
        <v>0</v>
      </c>
      <c r="S204" s="142"/>
      <c r="T204" s="144">
        <f>SUM(T205:T213)</f>
        <v>0</v>
      </c>
      <c r="AR204" s="137" t="s">
        <v>84</v>
      </c>
      <c r="AT204" s="145" t="s">
        <v>68</v>
      </c>
      <c r="AU204" s="145" t="s">
        <v>77</v>
      </c>
      <c r="AY204" s="137" t="s">
        <v>164</v>
      </c>
      <c r="BK204" s="146">
        <f>SUM(BK205:BK213)</f>
        <v>0</v>
      </c>
    </row>
    <row r="205" spans="1:65" s="2" customFormat="1" ht="24.2" customHeight="1">
      <c r="A205" s="32"/>
      <c r="B205" s="149"/>
      <c r="C205" s="150" t="s">
        <v>418</v>
      </c>
      <c r="D205" s="150" t="s">
        <v>167</v>
      </c>
      <c r="E205" s="151" t="s">
        <v>419</v>
      </c>
      <c r="F205" s="152" t="s">
        <v>420</v>
      </c>
      <c r="G205" s="153" t="s">
        <v>293</v>
      </c>
      <c r="H205" s="154">
        <v>0</v>
      </c>
      <c r="I205" s="155"/>
      <c r="J205" s="156">
        <f t="shared" ref="J205:J213" si="50">ROUND(I205*H205,2)</f>
        <v>0</v>
      </c>
      <c r="K205" s="157"/>
      <c r="L205" s="33"/>
      <c r="M205" s="158" t="s">
        <v>1</v>
      </c>
      <c r="N205" s="159" t="s">
        <v>35</v>
      </c>
      <c r="O205" s="58"/>
      <c r="P205" s="160">
        <f t="shared" ref="P205:P213" si="51">O205*H205</f>
        <v>0</v>
      </c>
      <c r="Q205" s="160">
        <v>0</v>
      </c>
      <c r="R205" s="160">
        <f t="shared" ref="R205:R213" si="52">Q205*H205</f>
        <v>0</v>
      </c>
      <c r="S205" s="160">
        <v>0</v>
      </c>
      <c r="T205" s="161">
        <f t="shared" ref="T205:T213" si="53"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171</v>
      </c>
      <c r="AT205" s="162" t="s">
        <v>167</v>
      </c>
      <c r="AU205" s="162" t="s">
        <v>84</v>
      </c>
      <c r="AY205" s="17" t="s">
        <v>164</v>
      </c>
      <c r="BE205" s="163">
        <f t="shared" ref="BE205:BE213" si="54">IF(N205="základná",J205,0)</f>
        <v>0</v>
      </c>
      <c r="BF205" s="163">
        <f t="shared" ref="BF205:BF213" si="55">IF(N205="znížená",J205,0)</f>
        <v>0</v>
      </c>
      <c r="BG205" s="163">
        <f t="shared" ref="BG205:BG213" si="56">IF(N205="zákl. prenesená",J205,0)</f>
        <v>0</v>
      </c>
      <c r="BH205" s="163">
        <f t="shared" ref="BH205:BH213" si="57">IF(N205="zníž. prenesená",J205,0)</f>
        <v>0</v>
      </c>
      <c r="BI205" s="163">
        <f t="shared" ref="BI205:BI213" si="58">IF(N205="nulová",J205,0)</f>
        <v>0</v>
      </c>
      <c r="BJ205" s="17" t="s">
        <v>84</v>
      </c>
      <c r="BK205" s="163">
        <f t="shared" ref="BK205:BK213" si="59">ROUND(I205*H205,2)</f>
        <v>0</v>
      </c>
      <c r="BL205" s="17" t="s">
        <v>171</v>
      </c>
      <c r="BM205" s="162" t="s">
        <v>421</v>
      </c>
    </row>
    <row r="206" spans="1:65" s="2" customFormat="1" ht="24.2" customHeight="1">
      <c r="A206" s="32"/>
      <c r="B206" s="149"/>
      <c r="C206" s="164" t="s">
        <v>422</v>
      </c>
      <c r="D206" s="164" t="s">
        <v>172</v>
      </c>
      <c r="E206" s="165" t="s">
        <v>423</v>
      </c>
      <c r="F206" s="166" t="s">
        <v>424</v>
      </c>
      <c r="G206" s="167" t="s">
        <v>293</v>
      </c>
      <c r="H206" s="168">
        <v>0</v>
      </c>
      <c r="I206" s="169"/>
      <c r="J206" s="170">
        <f t="shared" si="50"/>
        <v>0</v>
      </c>
      <c r="K206" s="171"/>
      <c r="L206" s="172"/>
      <c r="M206" s="173" t="s">
        <v>1</v>
      </c>
      <c r="N206" s="174" t="s">
        <v>35</v>
      </c>
      <c r="O206" s="58"/>
      <c r="P206" s="160">
        <f t="shared" si="51"/>
        <v>0</v>
      </c>
      <c r="Q206" s="160">
        <v>0</v>
      </c>
      <c r="R206" s="160">
        <f t="shared" si="52"/>
        <v>0</v>
      </c>
      <c r="S206" s="160">
        <v>0</v>
      </c>
      <c r="T206" s="161">
        <f t="shared" si="5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2" t="s">
        <v>175</v>
      </c>
      <c r="AT206" s="162" t="s">
        <v>172</v>
      </c>
      <c r="AU206" s="162" t="s">
        <v>84</v>
      </c>
      <c r="AY206" s="17" t="s">
        <v>164</v>
      </c>
      <c r="BE206" s="163">
        <f t="shared" si="54"/>
        <v>0</v>
      </c>
      <c r="BF206" s="163">
        <f t="shared" si="55"/>
        <v>0</v>
      </c>
      <c r="BG206" s="163">
        <f t="shared" si="56"/>
        <v>0</v>
      </c>
      <c r="BH206" s="163">
        <f t="shared" si="57"/>
        <v>0</v>
      </c>
      <c r="BI206" s="163">
        <f t="shared" si="58"/>
        <v>0</v>
      </c>
      <c r="BJ206" s="17" t="s">
        <v>84</v>
      </c>
      <c r="BK206" s="163">
        <f t="shared" si="59"/>
        <v>0</v>
      </c>
      <c r="BL206" s="17" t="s">
        <v>171</v>
      </c>
      <c r="BM206" s="162" t="s">
        <v>425</v>
      </c>
    </row>
    <row r="207" spans="1:65" s="2" customFormat="1" ht="24.2" customHeight="1">
      <c r="A207" s="32"/>
      <c r="B207" s="149"/>
      <c r="C207" s="150" t="s">
        <v>426</v>
      </c>
      <c r="D207" s="150" t="s">
        <v>167</v>
      </c>
      <c r="E207" s="151" t="s">
        <v>427</v>
      </c>
      <c r="F207" s="152" t="s">
        <v>428</v>
      </c>
      <c r="G207" s="153" t="s">
        <v>293</v>
      </c>
      <c r="H207" s="154">
        <v>1</v>
      </c>
      <c r="I207" s="155"/>
      <c r="J207" s="156">
        <f t="shared" si="50"/>
        <v>0</v>
      </c>
      <c r="K207" s="157"/>
      <c r="L207" s="33"/>
      <c r="M207" s="158" t="s">
        <v>1</v>
      </c>
      <c r="N207" s="159" t="s">
        <v>35</v>
      </c>
      <c r="O207" s="58"/>
      <c r="P207" s="160">
        <f t="shared" si="51"/>
        <v>0</v>
      </c>
      <c r="Q207" s="160">
        <v>0</v>
      </c>
      <c r="R207" s="160">
        <f t="shared" si="52"/>
        <v>0</v>
      </c>
      <c r="S207" s="160">
        <v>0</v>
      </c>
      <c r="T207" s="161">
        <f t="shared" si="5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171</v>
      </c>
      <c r="AT207" s="162" t="s">
        <v>167</v>
      </c>
      <c r="AU207" s="162" t="s">
        <v>84</v>
      </c>
      <c r="AY207" s="17" t="s">
        <v>164</v>
      </c>
      <c r="BE207" s="163">
        <f t="shared" si="54"/>
        <v>0</v>
      </c>
      <c r="BF207" s="163">
        <f t="shared" si="55"/>
        <v>0</v>
      </c>
      <c r="BG207" s="163">
        <f t="shared" si="56"/>
        <v>0</v>
      </c>
      <c r="BH207" s="163">
        <f t="shared" si="57"/>
        <v>0</v>
      </c>
      <c r="BI207" s="163">
        <f t="shared" si="58"/>
        <v>0</v>
      </c>
      <c r="BJ207" s="17" t="s">
        <v>84</v>
      </c>
      <c r="BK207" s="163">
        <f t="shared" si="59"/>
        <v>0</v>
      </c>
      <c r="BL207" s="17" t="s">
        <v>171</v>
      </c>
      <c r="BM207" s="162" t="s">
        <v>429</v>
      </c>
    </row>
    <row r="208" spans="1:65" s="2" customFormat="1" ht="24.2" customHeight="1">
      <c r="A208" s="32"/>
      <c r="B208" s="149"/>
      <c r="C208" s="164" t="s">
        <v>430</v>
      </c>
      <c r="D208" s="164" t="s">
        <v>172</v>
      </c>
      <c r="E208" s="165" t="s">
        <v>431</v>
      </c>
      <c r="F208" s="166" t="s">
        <v>432</v>
      </c>
      <c r="G208" s="167" t="s">
        <v>293</v>
      </c>
      <c r="H208" s="168">
        <v>1</v>
      </c>
      <c r="I208" s="169"/>
      <c r="J208" s="170">
        <f t="shared" si="50"/>
        <v>0</v>
      </c>
      <c r="K208" s="171"/>
      <c r="L208" s="172"/>
      <c r="M208" s="173" t="s">
        <v>1</v>
      </c>
      <c r="N208" s="174" t="s">
        <v>35</v>
      </c>
      <c r="O208" s="58"/>
      <c r="P208" s="160">
        <f t="shared" si="51"/>
        <v>0</v>
      </c>
      <c r="Q208" s="160">
        <v>0</v>
      </c>
      <c r="R208" s="160">
        <f t="shared" si="52"/>
        <v>0</v>
      </c>
      <c r="S208" s="160">
        <v>0</v>
      </c>
      <c r="T208" s="161">
        <f t="shared" si="5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175</v>
      </c>
      <c r="AT208" s="162" t="s">
        <v>172</v>
      </c>
      <c r="AU208" s="162" t="s">
        <v>84</v>
      </c>
      <c r="AY208" s="17" t="s">
        <v>164</v>
      </c>
      <c r="BE208" s="163">
        <f t="shared" si="54"/>
        <v>0</v>
      </c>
      <c r="BF208" s="163">
        <f t="shared" si="55"/>
        <v>0</v>
      </c>
      <c r="BG208" s="163">
        <f t="shared" si="56"/>
        <v>0</v>
      </c>
      <c r="BH208" s="163">
        <f t="shared" si="57"/>
        <v>0</v>
      </c>
      <c r="BI208" s="163">
        <f t="shared" si="58"/>
        <v>0</v>
      </c>
      <c r="BJ208" s="17" t="s">
        <v>84</v>
      </c>
      <c r="BK208" s="163">
        <f t="shared" si="59"/>
        <v>0</v>
      </c>
      <c r="BL208" s="17" t="s">
        <v>171</v>
      </c>
      <c r="BM208" s="162" t="s">
        <v>433</v>
      </c>
    </row>
    <row r="209" spans="1:65" s="2" customFormat="1" ht="24.2" customHeight="1">
      <c r="A209" s="32"/>
      <c r="B209" s="149"/>
      <c r="C209" s="164" t="s">
        <v>434</v>
      </c>
      <c r="D209" s="164" t="s">
        <v>172</v>
      </c>
      <c r="E209" s="165" t="s">
        <v>435</v>
      </c>
      <c r="F209" s="166" t="s">
        <v>436</v>
      </c>
      <c r="G209" s="167" t="s">
        <v>293</v>
      </c>
      <c r="H209" s="168">
        <v>0</v>
      </c>
      <c r="I209" s="169"/>
      <c r="J209" s="170">
        <f t="shared" si="50"/>
        <v>0</v>
      </c>
      <c r="K209" s="171"/>
      <c r="L209" s="172"/>
      <c r="M209" s="173" t="s">
        <v>1</v>
      </c>
      <c r="N209" s="174" t="s">
        <v>35</v>
      </c>
      <c r="O209" s="58"/>
      <c r="P209" s="160">
        <f t="shared" si="51"/>
        <v>0</v>
      </c>
      <c r="Q209" s="160">
        <v>0</v>
      </c>
      <c r="R209" s="160">
        <f t="shared" si="52"/>
        <v>0</v>
      </c>
      <c r="S209" s="160">
        <v>0</v>
      </c>
      <c r="T209" s="161">
        <f t="shared" si="5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175</v>
      </c>
      <c r="AT209" s="162" t="s">
        <v>172</v>
      </c>
      <c r="AU209" s="162" t="s">
        <v>84</v>
      </c>
      <c r="AY209" s="17" t="s">
        <v>164</v>
      </c>
      <c r="BE209" s="163">
        <f t="shared" si="54"/>
        <v>0</v>
      </c>
      <c r="BF209" s="163">
        <f t="shared" si="55"/>
        <v>0</v>
      </c>
      <c r="BG209" s="163">
        <f t="shared" si="56"/>
        <v>0</v>
      </c>
      <c r="BH209" s="163">
        <f t="shared" si="57"/>
        <v>0</v>
      </c>
      <c r="BI209" s="163">
        <f t="shared" si="58"/>
        <v>0</v>
      </c>
      <c r="BJ209" s="17" t="s">
        <v>84</v>
      </c>
      <c r="BK209" s="163">
        <f t="shared" si="59"/>
        <v>0</v>
      </c>
      <c r="BL209" s="17" t="s">
        <v>171</v>
      </c>
      <c r="BM209" s="162" t="s">
        <v>437</v>
      </c>
    </row>
    <row r="210" spans="1:65" s="2" customFormat="1" ht="24.2" customHeight="1">
      <c r="A210" s="32"/>
      <c r="B210" s="149"/>
      <c r="C210" s="164" t="s">
        <v>438</v>
      </c>
      <c r="D210" s="164" t="s">
        <v>172</v>
      </c>
      <c r="E210" s="165" t="s">
        <v>439</v>
      </c>
      <c r="F210" s="166" t="s">
        <v>440</v>
      </c>
      <c r="G210" s="167" t="s">
        <v>293</v>
      </c>
      <c r="H210" s="168">
        <v>0</v>
      </c>
      <c r="I210" s="169"/>
      <c r="J210" s="170">
        <f t="shared" si="50"/>
        <v>0</v>
      </c>
      <c r="K210" s="171"/>
      <c r="L210" s="172"/>
      <c r="M210" s="173" t="s">
        <v>1</v>
      </c>
      <c r="N210" s="174" t="s">
        <v>35</v>
      </c>
      <c r="O210" s="58"/>
      <c r="P210" s="160">
        <f t="shared" si="51"/>
        <v>0</v>
      </c>
      <c r="Q210" s="160">
        <v>0</v>
      </c>
      <c r="R210" s="160">
        <f t="shared" si="52"/>
        <v>0</v>
      </c>
      <c r="S210" s="160">
        <v>0</v>
      </c>
      <c r="T210" s="161">
        <f t="shared" si="5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175</v>
      </c>
      <c r="AT210" s="162" t="s">
        <v>172</v>
      </c>
      <c r="AU210" s="162" t="s">
        <v>84</v>
      </c>
      <c r="AY210" s="17" t="s">
        <v>164</v>
      </c>
      <c r="BE210" s="163">
        <f t="shared" si="54"/>
        <v>0</v>
      </c>
      <c r="BF210" s="163">
        <f t="shared" si="55"/>
        <v>0</v>
      </c>
      <c r="BG210" s="163">
        <f t="shared" si="56"/>
        <v>0</v>
      </c>
      <c r="BH210" s="163">
        <f t="shared" si="57"/>
        <v>0</v>
      </c>
      <c r="BI210" s="163">
        <f t="shared" si="58"/>
        <v>0</v>
      </c>
      <c r="BJ210" s="17" t="s">
        <v>84</v>
      </c>
      <c r="BK210" s="163">
        <f t="shared" si="59"/>
        <v>0</v>
      </c>
      <c r="BL210" s="17" t="s">
        <v>171</v>
      </c>
      <c r="BM210" s="162" t="s">
        <v>441</v>
      </c>
    </row>
    <row r="211" spans="1:65" s="2" customFormat="1" ht="24.2" customHeight="1">
      <c r="A211" s="32"/>
      <c r="B211" s="149"/>
      <c r="C211" s="150" t="s">
        <v>442</v>
      </c>
      <c r="D211" s="150" t="s">
        <v>167</v>
      </c>
      <c r="E211" s="151" t="s">
        <v>443</v>
      </c>
      <c r="F211" s="152" t="s">
        <v>444</v>
      </c>
      <c r="G211" s="153" t="s">
        <v>293</v>
      </c>
      <c r="H211" s="154">
        <v>4</v>
      </c>
      <c r="I211" s="155"/>
      <c r="J211" s="156">
        <f t="shared" si="50"/>
        <v>0</v>
      </c>
      <c r="K211" s="157"/>
      <c r="L211" s="33"/>
      <c r="M211" s="158" t="s">
        <v>1</v>
      </c>
      <c r="N211" s="159" t="s">
        <v>35</v>
      </c>
      <c r="O211" s="58"/>
      <c r="P211" s="160">
        <f t="shared" si="51"/>
        <v>0</v>
      </c>
      <c r="Q211" s="160">
        <v>0</v>
      </c>
      <c r="R211" s="160">
        <f t="shared" si="52"/>
        <v>0</v>
      </c>
      <c r="S211" s="160">
        <v>0</v>
      </c>
      <c r="T211" s="161">
        <f t="shared" si="5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171</v>
      </c>
      <c r="AT211" s="162" t="s">
        <v>167</v>
      </c>
      <c r="AU211" s="162" t="s">
        <v>84</v>
      </c>
      <c r="AY211" s="17" t="s">
        <v>164</v>
      </c>
      <c r="BE211" s="163">
        <f t="shared" si="54"/>
        <v>0</v>
      </c>
      <c r="BF211" s="163">
        <f t="shared" si="55"/>
        <v>0</v>
      </c>
      <c r="BG211" s="163">
        <f t="shared" si="56"/>
        <v>0</v>
      </c>
      <c r="BH211" s="163">
        <f t="shared" si="57"/>
        <v>0</v>
      </c>
      <c r="BI211" s="163">
        <f t="shared" si="58"/>
        <v>0</v>
      </c>
      <c r="BJ211" s="17" t="s">
        <v>84</v>
      </c>
      <c r="BK211" s="163">
        <f t="shared" si="59"/>
        <v>0</v>
      </c>
      <c r="BL211" s="17" t="s">
        <v>171</v>
      </c>
      <c r="BM211" s="162" t="s">
        <v>445</v>
      </c>
    </row>
    <row r="212" spans="1:65" s="2" customFormat="1" ht="24.2" customHeight="1">
      <c r="A212" s="32"/>
      <c r="B212" s="149"/>
      <c r="C212" s="164" t="s">
        <v>446</v>
      </c>
      <c r="D212" s="164" t="s">
        <v>172</v>
      </c>
      <c r="E212" s="165" t="s">
        <v>447</v>
      </c>
      <c r="F212" s="166" t="s">
        <v>448</v>
      </c>
      <c r="G212" s="167" t="s">
        <v>293</v>
      </c>
      <c r="H212" s="168">
        <v>4</v>
      </c>
      <c r="I212" s="169"/>
      <c r="J212" s="170">
        <f t="shared" si="50"/>
        <v>0</v>
      </c>
      <c r="K212" s="171"/>
      <c r="L212" s="172"/>
      <c r="M212" s="173" t="s">
        <v>1</v>
      </c>
      <c r="N212" s="174" t="s">
        <v>35</v>
      </c>
      <c r="O212" s="58"/>
      <c r="P212" s="160">
        <f t="shared" si="51"/>
        <v>0</v>
      </c>
      <c r="Q212" s="160">
        <v>0</v>
      </c>
      <c r="R212" s="160">
        <f t="shared" si="52"/>
        <v>0</v>
      </c>
      <c r="S212" s="160">
        <v>0</v>
      </c>
      <c r="T212" s="161">
        <f t="shared" si="5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2" t="s">
        <v>175</v>
      </c>
      <c r="AT212" s="162" t="s">
        <v>172</v>
      </c>
      <c r="AU212" s="162" t="s">
        <v>84</v>
      </c>
      <c r="AY212" s="17" t="s">
        <v>164</v>
      </c>
      <c r="BE212" s="163">
        <f t="shared" si="54"/>
        <v>0</v>
      </c>
      <c r="BF212" s="163">
        <f t="shared" si="55"/>
        <v>0</v>
      </c>
      <c r="BG212" s="163">
        <f t="shared" si="56"/>
        <v>0</v>
      </c>
      <c r="BH212" s="163">
        <f t="shared" si="57"/>
        <v>0</v>
      </c>
      <c r="BI212" s="163">
        <f t="shared" si="58"/>
        <v>0</v>
      </c>
      <c r="BJ212" s="17" t="s">
        <v>84</v>
      </c>
      <c r="BK212" s="163">
        <f t="shared" si="59"/>
        <v>0</v>
      </c>
      <c r="BL212" s="17" t="s">
        <v>171</v>
      </c>
      <c r="BM212" s="162" t="s">
        <v>449</v>
      </c>
    </row>
    <row r="213" spans="1:65" s="2" customFormat="1" ht="24.2" customHeight="1">
      <c r="A213" s="32"/>
      <c r="B213" s="149"/>
      <c r="C213" s="150" t="s">
        <v>450</v>
      </c>
      <c r="D213" s="150" t="s">
        <v>167</v>
      </c>
      <c r="E213" s="151" t="s">
        <v>451</v>
      </c>
      <c r="F213" s="152" t="s">
        <v>452</v>
      </c>
      <c r="G213" s="153" t="s">
        <v>180</v>
      </c>
      <c r="H213" s="175"/>
      <c r="I213" s="155"/>
      <c r="J213" s="156">
        <f t="shared" si="50"/>
        <v>0</v>
      </c>
      <c r="K213" s="157"/>
      <c r="L213" s="33"/>
      <c r="M213" s="158" t="s">
        <v>1</v>
      </c>
      <c r="N213" s="159" t="s">
        <v>35</v>
      </c>
      <c r="O213" s="58"/>
      <c r="P213" s="160">
        <f t="shared" si="51"/>
        <v>0</v>
      </c>
      <c r="Q213" s="160">
        <v>0</v>
      </c>
      <c r="R213" s="160">
        <f t="shared" si="52"/>
        <v>0</v>
      </c>
      <c r="S213" s="160">
        <v>0</v>
      </c>
      <c r="T213" s="161">
        <f t="shared" si="5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2" t="s">
        <v>171</v>
      </c>
      <c r="AT213" s="162" t="s">
        <v>167</v>
      </c>
      <c r="AU213" s="162" t="s">
        <v>84</v>
      </c>
      <c r="AY213" s="17" t="s">
        <v>164</v>
      </c>
      <c r="BE213" s="163">
        <f t="shared" si="54"/>
        <v>0</v>
      </c>
      <c r="BF213" s="163">
        <f t="shared" si="55"/>
        <v>0</v>
      </c>
      <c r="BG213" s="163">
        <f t="shared" si="56"/>
        <v>0</v>
      </c>
      <c r="BH213" s="163">
        <f t="shared" si="57"/>
        <v>0</v>
      </c>
      <c r="BI213" s="163">
        <f t="shared" si="58"/>
        <v>0</v>
      </c>
      <c r="BJ213" s="17" t="s">
        <v>84</v>
      </c>
      <c r="BK213" s="163">
        <f t="shared" si="59"/>
        <v>0</v>
      </c>
      <c r="BL213" s="17" t="s">
        <v>171</v>
      </c>
      <c r="BM213" s="162" t="s">
        <v>453</v>
      </c>
    </row>
    <row r="214" spans="1:65" s="12" customFormat="1" ht="22.9" customHeight="1">
      <c r="B214" s="136"/>
      <c r="D214" s="137" t="s">
        <v>68</v>
      </c>
      <c r="E214" s="147" t="s">
        <v>454</v>
      </c>
      <c r="F214" s="147" t="s">
        <v>455</v>
      </c>
      <c r="I214" s="139"/>
      <c r="J214" s="148">
        <f>BK214</f>
        <v>0</v>
      </c>
      <c r="L214" s="136"/>
      <c r="M214" s="141"/>
      <c r="N214" s="142"/>
      <c r="O214" s="142"/>
      <c r="P214" s="143">
        <f>SUM(P215:P226)</f>
        <v>0</v>
      </c>
      <c r="Q214" s="142"/>
      <c r="R214" s="143">
        <f>SUM(R215:R226)</f>
        <v>4.4008919999999991E-4</v>
      </c>
      <c r="S214" s="142"/>
      <c r="T214" s="144">
        <f>SUM(T215:T226)</f>
        <v>0</v>
      </c>
      <c r="AR214" s="137" t="s">
        <v>84</v>
      </c>
      <c r="AT214" s="145" t="s">
        <v>68</v>
      </c>
      <c r="AU214" s="145" t="s">
        <v>77</v>
      </c>
      <c r="AY214" s="137" t="s">
        <v>164</v>
      </c>
      <c r="BK214" s="146">
        <f>SUM(BK215:BK226)</f>
        <v>0</v>
      </c>
    </row>
    <row r="215" spans="1:65" s="2" customFormat="1" ht="24.2" customHeight="1">
      <c r="A215" s="32"/>
      <c r="B215" s="149"/>
      <c r="C215" s="150" t="s">
        <v>456</v>
      </c>
      <c r="D215" s="150" t="s">
        <v>167</v>
      </c>
      <c r="E215" s="151" t="s">
        <v>457</v>
      </c>
      <c r="F215" s="152" t="s">
        <v>458</v>
      </c>
      <c r="G215" s="153" t="s">
        <v>170</v>
      </c>
      <c r="H215" s="154">
        <v>0</v>
      </c>
      <c r="I215" s="155"/>
      <c r="J215" s="156">
        <f>ROUND(I215*H215,2)</f>
        <v>0</v>
      </c>
      <c r="K215" s="157"/>
      <c r="L215" s="33"/>
      <c r="M215" s="158" t="s">
        <v>1</v>
      </c>
      <c r="N215" s="159" t="s">
        <v>35</v>
      </c>
      <c r="O215" s="58"/>
      <c r="P215" s="160">
        <f>O215*H215</f>
        <v>0</v>
      </c>
      <c r="Q215" s="160">
        <v>0</v>
      </c>
      <c r="R215" s="160">
        <f>Q215*H215</f>
        <v>0</v>
      </c>
      <c r="S215" s="160">
        <v>7.0000000000000001E-3</v>
      </c>
      <c r="T215" s="161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2" t="s">
        <v>171</v>
      </c>
      <c r="AT215" s="162" t="s">
        <v>167</v>
      </c>
      <c r="AU215" s="162" t="s">
        <v>84</v>
      </c>
      <c r="AY215" s="17" t="s">
        <v>164</v>
      </c>
      <c r="BE215" s="163">
        <f>IF(N215="základná",J215,0)</f>
        <v>0</v>
      </c>
      <c r="BF215" s="163">
        <f>IF(N215="znížená",J215,0)</f>
        <v>0</v>
      </c>
      <c r="BG215" s="163">
        <f>IF(N215="zákl. prenesená",J215,0)</f>
        <v>0</v>
      </c>
      <c r="BH215" s="163">
        <f>IF(N215="zníž. prenesená",J215,0)</f>
        <v>0</v>
      </c>
      <c r="BI215" s="163">
        <f>IF(N215="nulová",J215,0)</f>
        <v>0</v>
      </c>
      <c r="BJ215" s="17" t="s">
        <v>84</v>
      </c>
      <c r="BK215" s="163">
        <f>ROUND(I215*H215,2)</f>
        <v>0</v>
      </c>
      <c r="BL215" s="17" t="s">
        <v>171</v>
      </c>
      <c r="BM215" s="162" t="s">
        <v>459</v>
      </c>
    </row>
    <row r="216" spans="1:65" s="2" customFormat="1" ht="24.2" customHeight="1">
      <c r="A216" s="32"/>
      <c r="B216" s="149"/>
      <c r="C216" s="150" t="s">
        <v>460</v>
      </c>
      <c r="D216" s="150" t="s">
        <v>167</v>
      </c>
      <c r="E216" s="151" t="s">
        <v>461</v>
      </c>
      <c r="F216" s="152" t="s">
        <v>462</v>
      </c>
      <c r="G216" s="153" t="s">
        <v>170</v>
      </c>
      <c r="H216" s="154">
        <v>0</v>
      </c>
      <c r="I216" s="155"/>
      <c r="J216" s="156">
        <f>ROUND(I216*H216,2)</f>
        <v>0</v>
      </c>
      <c r="K216" s="157"/>
      <c r="L216" s="33"/>
      <c r="M216" s="158" t="s">
        <v>1</v>
      </c>
      <c r="N216" s="159" t="s">
        <v>35</v>
      </c>
      <c r="O216" s="58"/>
      <c r="P216" s="160">
        <f>O216*H216</f>
        <v>0</v>
      </c>
      <c r="Q216" s="160">
        <v>2.3628000000000001E-4</v>
      </c>
      <c r="R216" s="160">
        <f>Q216*H216</f>
        <v>0</v>
      </c>
      <c r="S216" s="160">
        <v>0</v>
      </c>
      <c r="T216" s="161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2" t="s">
        <v>171</v>
      </c>
      <c r="AT216" s="162" t="s">
        <v>167</v>
      </c>
      <c r="AU216" s="162" t="s">
        <v>84</v>
      </c>
      <c r="AY216" s="17" t="s">
        <v>164</v>
      </c>
      <c r="BE216" s="163">
        <f>IF(N216="základná",J216,0)</f>
        <v>0</v>
      </c>
      <c r="BF216" s="163">
        <f>IF(N216="znížená",J216,0)</f>
        <v>0</v>
      </c>
      <c r="BG216" s="163">
        <f>IF(N216="zákl. prenesená",J216,0)</f>
        <v>0</v>
      </c>
      <c r="BH216" s="163">
        <f>IF(N216="zníž. prenesená",J216,0)</f>
        <v>0</v>
      </c>
      <c r="BI216" s="163">
        <f>IF(N216="nulová",J216,0)</f>
        <v>0</v>
      </c>
      <c r="BJ216" s="17" t="s">
        <v>84</v>
      </c>
      <c r="BK216" s="163">
        <f>ROUND(I216*H216,2)</f>
        <v>0</v>
      </c>
      <c r="BL216" s="17" t="s">
        <v>171</v>
      </c>
      <c r="BM216" s="162" t="s">
        <v>463</v>
      </c>
    </row>
    <row r="217" spans="1:65" s="2" customFormat="1" ht="24.2" customHeight="1">
      <c r="A217" s="32"/>
      <c r="B217" s="149"/>
      <c r="C217" s="164" t="s">
        <v>464</v>
      </c>
      <c r="D217" s="164" t="s">
        <v>172</v>
      </c>
      <c r="E217" s="165" t="s">
        <v>465</v>
      </c>
      <c r="F217" s="166" t="s">
        <v>466</v>
      </c>
      <c r="G217" s="167" t="s">
        <v>170</v>
      </c>
      <c r="H217" s="168">
        <v>0</v>
      </c>
      <c r="I217" s="169"/>
      <c r="J217" s="170">
        <f>ROUND(I217*H217,2)</f>
        <v>0</v>
      </c>
      <c r="K217" s="171"/>
      <c r="L217" s="172"/>
      <c r="M217" s="173" t="s">
        <v>1</v>
      </c>
      <c r="N217" s="174" t="s">
        <v>35</v>
      </c>
      <c r="O217" s="58"/>
      <c r="P217" s="160">
        <f>O217*H217</f>
        <v>0</v>
      </c>
      <c r="Q217" s="160">
        <v>0</v>
      </c>
      <c r="R217" s="160">
        <f>Q217*H217</f>
        <v>0</v>
      </c>
      <c r="S217" s="160">
        <v>0</v>
      </c>
      <c r="T217" s="161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2" t="s">
        <v>175</v>
      </c>
      <c r="AT217" s="162" t="s">
        <v>172</v>
      </c>
      <c r="AU217" s="162" t="s">
        <v>84</v>
      </c>
      <c r="AY217" s="17" t="s">
        <v>164</v>
      </c>
      <c r="BE217" s="163">
        <f>IF(N217="základná",J217,0)</f>
        <v>0</v>
      </c>
      <c r="BF217" s="163">
        <f>IF(N217="znížená",J217,0)</f>
        <v>0</v>
      </c>
      <c r="BG217" s="163">
        <f>IF(N217="zákl. prenesená",J217,0)</f>
        <v>0</v>
      </c>
      <c r="BH217" s="163">
        <f>IF(N217="zníž. prenesená",J217,0)</f>
        <v>0</v>
      </c>
      <c r="BI217" s="163">
        <f>IF(N217="nulová",J217,0)</f>
        <v>0</v>
      </c>
      <c r="BJ217" s="17" t="s">
        <v>84</v>
      </c>
      <c r="BK217" s="163">
        <f>ROUND(I217*H217,2)</f>
        <v>0</v>
      </c>
      <c r="BL217" s="17" t="s">
        <v>171</v>
      </c>
      <c r="BM217" s="162" t="s">
        <v>467</v>
      </c>
    </row>
    <row r="218" spans="1:65" s="2" customFormat="1" ht="24.2" customHeight="1">
      <c r="A218" s="32"/>
      <c r="B218" s="149"/>
      <c r="C218" s="150" t="s">
        <v>468</v>
      </c>
      <c r="D218" s="150" t="s">
        <v>167</v>
      </c>
      <c r="E218" s="151" t="s">
        <v>469</v>
      </c>
      <c r="F218" s="152" t="s">
        <v>470</v>
      </c>
      <c r="G218" s="153" t="s">
        <v>170</v>
      </c>
      <c r="H218" s="154">
        <v>0</v>
      </c>
      <c r="I218" s="155"/>
      <c r="J218" s="156">
        <f>ROUND(I218*H218,2)</f>
        <v>0</v>
      </c>
      <c r="K218" s="157"/>
      <c r="L218" s="33"/>
      <c r="M218" s="158" t="s">
        <v>1</v>
      </c>
      <c r="N218" s="159" t="s">
        <v>35</v>
      </c>
      <c r="O218" s="58"/>
      <c r="P218" s="160">
        <f>O218*H218</f>
        <v>0</v>
      </c>
      <c r="Q218" s="160">
        <v>0</v>
      </c>
      <c r="R218" s="160">
        <f>Q218*H218</f>
        <v>0</v>
      </c>
      <c r="S218" s="160">
        <v>0</v>
      </c>
      <c r="T218" s="161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2" t="s">
        <v>171</v>
      </c>
      <c r="AT218" s="162" t="s">
        <v>167</v>
      </c>
      <c r="AU218" s="162" t="s">
        <v>84</v>
      </c>
      <c r="AY218" s="17" t="s">
        <v>164</v>
      </c>
      <c r="BE218" s="163">
        <f>IF(N218="základná",J218,0)</f>
        <v>0</v>
      </c>
      <c r="BF218" s="163">
        <f>IF(N218="znížená",J218,0)</f>
        <v>0</v>
      </c>
      <c r="BG218" s="163">
        <f>IF(N218="zákl. prenesená",J218,0)</f>
        <v>0</v>
      </c>
      <c r="BH218" s="163">
        <f>IF(N218="zníž. prenesená",J218,0)</f>
        <v>0</v>
      </c>
      <c r="BI218" s="163">
        <f>IF(N218="nulová",J218,0)</f>
        <v>0</v>
      </c>
      <c r="BJ218" s="17" t="s">
        <v>84</v>
      </c>
      <c r="BK218" s="163">
        <f>ROUND(I218*H218,2)</f>
        <v>0</v>
      </c>
      <c r="BL218" s="17" t="s">
        <v>171</v>
      </c>
      <c r="BM218" s="162" t="s">
        <v>471</v>
      </c>
    </row>
    <row r="219" spans="1:65" s="2" customFormat="1" ht="14.45" customHeight="1">
      <c r="A219" s="32"/>
      <c r="B219" s="149"/>
      <c r="C219" s="150" t="s">
        <v>472</v>
      </c>
      <c r="D219" s="150" t="s">
        <v>167</v>
      </c>
      <c r="E219" s="151" t="s">
        <v>473</v>
      </c>
      <c r="F219" s="152" t="s">
        <v>474</v>
      </c>
      <c r="G219" s="153" t="s">
        <v>170</v>
      </c>
      <c r="H219" s="154">
        <v>4.7939999999999996</v>
      </c>
      <c r="I219" s="155"/>
      <c r="J219" s="156">
        <f>ROUND(I219*H219,2)</f>
        <v>0</v>
      </c>
      <c r="K219" s="157"/>
      <c r="L219" s="33"/>
      <c r="M219" s="158" t="s">
        <v>1</v>
      </c>
      <c r="N219" s="159" t="s">
        <v>35</v>
      </c>
      <c r="O219" s="58"/>
      <c r="P219" s="160">
        <f>O219*H219</f>
        <v>0</v>
      </c>
      <c r="Q219" s="160">
        <v>9.1799999999999995E-5</v>
      </c>
      <c r="R219" s="160">
        <f>Q219*H219</f>
        <v>4.4008919999999991E-4</v>
      </c>
      <c r="S219" s="160">
        <v>0</v>
      </c>
      <c r="T219" s="161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2" t="s">
        <v>171</v>
      </c>
      <c r="AT219" s="162" t="s">
        <v>167</v>
      </c>
      <c r="AU219" s="162" t="s">
        <v>84</v>
      </c>
      <c r="AY219" s="17" t="s">
        <v>164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7" t="s">
        <v>84</v>
      </c>
      <c r="BK219" s="163">
        <f>ROUND(I219*H219,2)</f>
        <v>0</v>
      </c>
      <c r="BL219" s="17" t="s">
        <v>171</v>
      </c>
      <c r="BM219" s="162" t="s">
        <v>475</v>
      </c>
    </row>
    <row r="220" spans="1:65" s="13" customFormat="1">
      <c r="B220" s="181"/>
      <c r="D220" s="182" t="s">
        <v>259</v>
      </c>
      <c r="E220" s="183" t="s">
        <v>1</v>
      </c>
      <c r="F220" s="184" t="s">
        <v>476</v>
      </c>
      <c r="H220" s="185">
        <v>4.7939999999999996</v>
      </c>
      <c r="I220" s="186"/>
      <c r="L220" s="181"/>
      <c r="M220" s="187"/>
      <c r="N220" s="188"/>
      <c r="O220" s="188"/>
      <c r="P220" s="188"/>
      <c r="Q220" s="188"/>
      <c r="R220" s="188"/>
      <c r="S220" s="188"/>
      <c r="T220" s="189"/>
      <c r="AT220" s="183" t="s">
        <v>259</v>
      </c>
      <c r="AU220" s="183" t="s">
        <v>84</v>
      </c>
      <c r="AV220" s="13" t="s">
        <v>84</v>
      </c>
      <c r="AW220" s="13" t="s">
        <v>26</v>
      </c>
      <c r="AX220" s="13" t="s">
        <v>69</v>
      </c>
      <c r="AY220" s="183" t="s">
        <v>164</v>
      </c>
    </row>
    <row r="221" spans="1:65" s="14" customFormat="1">
      <c r="B221" s="190"/>
      <c r="D221" s="182" t="s">
        <v>259</v>
      </c>
      <c r="E221" s="191" t="s">
        <v>1</v>
      </c>
      <c r="F221" s="192" t="s">
        <v>261</v>
      </c>
      <c r="H221" s="193">
        <v>4.7939999999999996</v>
      </c>
      <c r="I221" s="194"/>
      <c r="L221" s="190"/>
      <c r="M221" s="195"/>
      <c r="N221" s="196"/>
      <c r="O221" s="196"/>
      <c r="P221" s="196"/>
      <c r="Q221" s="196"/>
      <c r="R221" s="196"/>
      <c r="S221" s="196"/>
      <c r="T221" s="197"/>
      <c r="AT221" s="191" t="s">
        <v>259</v>
      </c>
      <c r="AU221" s="191" t="s">
        <v>84</v>
      </c>
      <c r="AV221" s="14" t="s">
        <v>176</v>
      </c>
      <c r="AW221" s="14" t="s">
        <v>26</v>
      </c>
      <c r="AX221" s="14" t="s">
        <v>77</v>
      </c>
      <c r="AY221" s="191" t="s">
        <v>164</v>
      </c>
    </row>
    <row r="222" spans="1:65" s="2" customFormat="1" ht="14.45" customHeight="1">
      <c r="A222" s="32"/>
      <c r="B222" s="149"/>
      <c r="C222" s="164" t="s">
        <v>477</v>
      </c>
      <c r="D222" s="164" t="s">
        <v>172</v>
      </c>
      <c r="E222" s="165" t="s">
        <v>478</v>
      </c>
      <c r="F222" s="166" t="s">
        <v>479</v>
      </c>
      <c r="G222" s="167" t="s">
        <v>170</v>
      </c>
      <c r="H222" s="168">
        <v>11.994</v>
      </c>
      <c r="I222" s="169"/>
      <c r="J222" s="170">
        <f>ROUND(I222*H222,2)</f>
        <v>0</v>
      </c>
      <c r="K222" s="171"/>
      <c r="L222" s="172"/>
      <c r="M222" s="173" t="s">
        <v>1</v>
      </c>
      <c r="N222" s="174" t="s">
        <v>35</v>
      </c>
      <c r="O222" s="58"/>
      <c r="P222" s="160">
        <f>O222*H222</f>
        <v>0</v>
      </c>
      <c r="Q222" s="160">
        <v>0</v>
      </c>
      <c r="R222" s="160">
        <f>Q222*H222</f>
        <v>0</v>
      </c>
      <c r="S222" s="160">
        <v>0</v>
      </c>
      <c r="T222" s="161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2" t="s">
        <v>175</v>
      </c>
      <c r="AT222" s="162" t="s">
        <v>172</v>
      </c>
      <c r="AU222" s="162" t="s">
        <v>84</v>
      </c>
      <c r="AY222" s="17" t="s">
        <v>164</v>
      </c>
      <c r="BE222" s="163">
        <f>IF(N222="základná",J222,0)</f>
        <v>0</v>
      </c>
      <c r="BF222" s="163">
        <f>IF(N222="znížená",J222,0)</f>
        <v>0</v>
      </c>
      <c r="BG222" s="163">
        <f>IF(N222="zákl. prenesená",J222,0)</f>
        <v>0</v>
      </c>
      <c r="BH222" s="163">
        <f>IF(N222="zníž. prenesená",J222,0)</f>
        <v>0</v>
      </c>
      <c r="BI222" s="163">
        <f>IF(N222="nulová",J222,0)</f>
        <v>0</v>
      </c>
      <c r="BJ222" s="17" t="s">
        <v>84</v>
      </c>
      <c r="BK222" s="163">
        <f>ROUND(I222*H222,2)</f>
        <v>0</v>
      </c>
      <c r="BL222" s="17" t="s">
        <v>171</v>
      </c>
      <c r="BM222" s="162" t="s">
        <v>480</v>
      </c>
    </row>
    <row r="223" spans="1:65" s="13" customFormat="1">
      <c r="B223" s="181"/>
      <c r="D223" s="182" t="s">
        <v>259</v>
      </c>
      <c r="E223" s="183" t="s">
        <v>1</v>
      </c>
      <c r="F223" s="184" t="s">
        <v>481</v>
      </c>
      <c r="H223" s="185">
        <v>7.2</v>
      </c>
      <c r="I223" s="186"/>
      <c r="L223" s="181"/>
      <c r="M223" s="187"/>
      <c r="N223" s="188"/>
      <c r="O223" s="188"/>
      <c r="P223" s="188"/>
      <c r="Q223" s="188"/>
      <c r="R223" s="188"/>
      <c r="S223" s="188"/>
      <c r="T223" s="189"/>
      <c r="AT223" s="183" t="s">
        <v>259</v>
      </c>
      <c r="AU223" s="183" t="s">
        <v>84</v>
      </c>
      <c r="AV223" s="13" t="s">
        <v>84</v>
      </c>
      <c r="AW223" s="13" t="s">
        <v>26</v>
      </c>
      <c r="AX223" s="13" t="s">
        <v>69</v>
      </c>
      <c r="AY223" s="183" t="s">
        <v>164</v>
      </c>
    </row>
    <row r="224" spans="1:65" s="13" customFormat="1">
      <c r="B224" s="181"/>
      <c r="D224" s="182" t="s">
        <v>259</v>
      </c>
      <c r="E224" s="183" t="s">
        <v>1</v>
      </c>
      <c r="F224" s="184" t="s">
        <v>482</v>
      </c>
      <c r="H224" s="185">
        <v>4.7939999999999996</v>
      </c>
      <c r="I224" s="186"/>
      <c r="L224" s="181"/>
      <c r="M224" s="187"/>
      <c r="N224" s="188"/>
      <c r="O224" s="188"/>
      <c r="P224" s="188"/>
      <c r="Q224" s="188"/>
      <c r="R224" s="188"/>
      <c r="S224" s="188"/>
      <c r="T224" s="189"/>
      <c r="AT224" s="183" t="s">
        <v>259</v>
      </c>
      <c r="AU224" s="183" t="s">
        <v>84</v>
      </c>
      <c r="AV224" s="13" t="s">
        <v>84</v>
      </c>
      <c r="AW224" s="13" t="s">
        <v>26</v>
      </c>
      <c r="AX224" s="13" t="s">
        <v>69</v>
      </c>
      <c r="AY224" s="183" t="s">
        <v>164</v>
      </c>
    </row>
    <row r="225" spans="1:65" s="14" customFormat="1">
      <c r="B225" s="190"/>
      <c r="D225" s="182" t="s">
        <v>259</v>
      </c>
      <c r="E225" s="191" t="s">
        <v>1</v>
      </c>
      <c r="F225" s="192" t="s">
        <v>261</v>
      </c>
      <c r="H225" s="193">
        <v>11.994</v>
      </c>
      <c r="I225" s="194"/>
      <c r="L225" s="190"/>
      <c r="M225" s="195"/>
      <c r="N225" s="196"/>
      <c r="O225" s="196"/>
      <c r="P225" s="196"/>
      <c r="Q225" s="196"/>
      <c r="R225" s="196"/>
      <c r="S225" s="196"/>
      <c r="T225" s="197"/>
      <c r="AT225" s="191" t="s">
        <v>259</v>
      </c>
      <c r="AU225" s="191" t="s">
        <v>84</v>
      </c>
      <c r="AV225" s="14" t="s">
        <v>176</v>
      </c>
      <c r="AW225" s="14" t="s">
        <v>26</v>
      </c>
      <c r="AX225" s="14" t="s">
        <v>77</v>
      </c>
      <c r="AY225" s="191" t="s">
        <v>164</v>
      </c>
    </row>
    <row r="226" spans="1:65" s="2" customFormat="1" ht="24.2" customHeight="1">
      <c r="A226" s="32"/>
      <c r="B226" s="149"/>
      <c r="C226" s="150" t="s">
        <v>483</v>
      </c>
      <c r="D226" s="150" t="s">
        <v>167</v>
      </c>
      <c r="E226" s="151" t="s">
        <v>484</v>
      </c>
      <c r="F226" s="152" t="s">
        <v>485</v>
      </c>
      <c r="G226" s="153" t="s">
        <v>180</v>
      </c>
      <c r="H226" s="175"/>
      <c r="I226" s="155"/>
      <c r="J226" s="156">
        <f>ROUND(I226*H226,2)</f>
        <v>0</v>
      </c>
      <c r="K226" s="157"/>
      <c r="L226" s="33"/>
      <c r="M226" s="158" t="s">
        <v>1</v>
      </c>
      <c r="N226" s="159" t="s">
        <v>35</v>
      </c>
      <c r="O226" s="58"/>
      <c r="P226" s="160">
        <f>O226*H226</f>
        <v>0</v>
      </c>
      <c r="Q226" s="160">
        <v>0</v>
      </c>
      <c r="R226" s="160">
        <f>Q226*H226</f>
        <v>0</v>
      </c>
      <c r="S226" s="160">
        <v>0</v>
      </c>
      <c r="T226" s="161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2" t="s">
        <v>171</v>
      </c>
      <c r="AT226" s="162" t="s">
        <v>167</v>
      </c>
      <c r="AU226" s="162" t="s">
        <v>84</v>
      </c>
      <c r="AY226" s="17" t="s">
        <v>164</v>
      </c>
      <c r="BE226" s="163">
        <f>IF(N226="základná",J226,0)</f>
        <v>0</v>
      </c>
      <c r="BF226" s="163">
        <f>IF(N226="znížená",J226,0)</f>
        <v>0</v>
      </c>
      <c r="BG226" s="163">
        <f>IF(N226="zákl. prenesená",J226,0)</f>
        <v>0</v>
      </c>
      <c r="BH226" s="163">
        <f>IF(N226="zníž. prenesená",J226,0)</f>
        <v>0</v>
      </c>
      <c r="BI226" s="163">
        <f>IF(N226="nulová",J226,0)</f>
        <v>0</v>
      </c>
      <c r="BJ226" s="17" t="s">
        <v>84</v>
      </c>
      <c r="BK226" s="163">
        <f>ROUND(I226*H226,2)</f>
        <v>0</v>
      </c>
      <c r="BL226" s="17" t="s">
        <v>171</v>
      </c>
      <c r="BM226" s="162" t="s">
        <v>486</v>
      </c>
    </row>
    <row r="227" spans="1:65" s="12" customFormat="1" ht="22.9" customHeight="1">
      <c r="B227" s="136"/>
      <c r="D227" s="137" t="s">
        <v>68</v>
      </c>
      <c r="E227" s="147" t="s">
        <v>487</v>
      </c>
      <c r="F227" s="147" t="s">
        <v>488</v>
      </c>
      <c r="I227" s="139"/>
      <c r="J227" s="148">
        <f>BK227</f>
        <v>0</v>
      </c>
      <c r="L227" s="136"/>
      <c r="M227" s="141"/>
      <c r="N227" s="142"/>
      <c r="O227" s="142"/>
      <c r="P227" s="143">
        <f>SUM(P228:P229)</f>
        <v>0</v>
      </c>
      <c r="Q227" s="142"/>
      <c r="R227" s="143">
        <f>SUM(R228:R229)</f>
        <v>0</v>
      </c>
      <c r="S227" s="142"/>
      <c r="T227" s="144">
        <f>SUM(T228:T229)</f>
        <v>0</v>
      </c>
      <c r="AR227" s="137" t="s">
        <v>84</v>
      </c>
      <c r="AT227" s="145" t="s">
        <v>68</v>
      </c>
      <c r="AU227" s="145" t="s">
        <v>77</v>
      </c>
      <c r="AY227" s="137" t="s">
        <v>164</v>
      </c>
      <c r="BK227" s="146">
        <f>SUM(BK228:BK229)</f>
        <v>0</v>
      </c>
    </row>
    <row r="228" spans="1:65" s="2" customFormat="1" ht="14.45" customHeight="1">
      <c r="A228" s="32"/>
      <c r="B228" s="149"/>
      <c r="C228" s="150" t="s">
        <v>489</v>
      </c>
      <c r="D228" s="150" t="s">
        <v>167</v>
      </c>
      <c r="E228" s="151" t="s">
        <v>490</v>
      </c>
      <c r="F228" s="152" t="s">
        <v>491</v>
      </c>
      <c r="G228" s="153" t="s">
        <v>170</v>
      </c>
      <c r="H228" s="154">
        <v>200</v>
      </c>
      <c r="I228" s="155"/>
      <c r="J228" s="156">
        <f>ROUND(I228*H228,2)</f>
        <v>0</v>
      </c>
      <c r="K228" s="157"/>
      <c r="L228" s="33"/>
      <c r="M228" s="158" t="s">
        <v>1</v>
      </c>
      <c r="N228" s="159" t="s">
        <v>35</v>
      </c>
      <c r="O228" s="58"/>
      <c r="P228" s="160">
        <f>O228*H228</f>
        <v>0</v>
      </c>
      <c r="Q228" s="160">
        <v>0</v>
      </c>
      <c r="R228" s="160">
        <f>Q228*H228</f>
        <v>0</v>
      </c>
      <c r="S228" s="160">
        <v>0</v>
      </c>
      <c r="T228" s="161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2" t="s">
        <v>171</v>
      </c>
      <c r="AT228" s="162" t="s">
        <v>167</v>
      </c>
      <c r="AU228" s="162" t="s">
        <v>84</v>
      </c>
      <c r="AY228" s="17" t="s">
        <v>164</v>
      </c>
      <c r="BE228" s="163">
        <f>IF(N228="základná",J228,0)</f>
        <v>0</v>
      </c>
      <c r="BF228" s="163">
        <f>IF(N228="znížená",J228,0)</f>
        <v>0</v>
      </c>
      <c r="BG228" s="163">
        <f>IF(N228="zákl. prenesená",J228,0)</f>
        <v>0</v>
      </c>
      <c r="BH228" s="163">
        <f>IF(N228="zníž. prenesená",J228,0)</f>
        <v>0</v>
      </c>
      <c r="BI228" s="163">
        <f>IF(N228="nulová",J228,0)</f>
        <v>0</v>
      </c>
      <c r="BJ228" s="17" t="s">
        <v>84</v>
      </c>
      <c r="BK228" s="163">
        <f>ROUND(I228*H228,2)</f>
        <v>0</v>
      </c>
      <c r="BL228" s="17" t="s">
        <v>171</v>
      </c>
      <c r="BM228" s="162" t="s">
        <v>492</v>
      </c>
    </row>
    <row r="229" spans="1:65" s="2" customFormat="1" ht="24.2" customHeight="1">
      <c r="A229" s="32"/>
      <c r="B229" s="149"/>
      <c r="C229" s="150" t="s">
        <v>493</v>
      </c>
      <c r="D229" s="150" t="s">
        <v>167</v>
      </c>
      <c r="E229" s="151" t="s">
        <v>494</v>
      </c>
      <c r="F229" s="152" t="s">
        <v>495</v>
      </c>
      <c r="G229" s="153" t="s">
        <v>180</v>
      </c>
      <c r="H229" s="175"/>
      <c r="I229" s="155"/>
      <c r="J229" s="156">
        <f>ROUND(I229*H229,2)</f>
        <v>0</v>
      </c>
      <c r="K229" s="157"/>
      <c r="L229" s="33"/>
      <c r="M229" s="158" t="s">
        <v>1</v>
      </c>
      <c r="N229" s="159" t="s">
        <v>35</v>
      </c>
      <c r="O229" s="58"/>
      <c r="P229" s="160">
        <f>O229*H229</f>
        <v>0</v>
      </c>
      <c r="Q229" s="160">
        <v>0</v>
      </c>
      <c r="R229" s="160">
        <f>Q229*H229</f>
        <v>0</v>
      </c>
      <c r="S229" s="160">
        <v>0</v>
      </c>
      <c r="T229" s="161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2" t="s">
        <v>171</v>
      </c>
      <c r="AT229" s="162" t="s">
        <v>167</v>
      </c>
      <c r="AU229" s="162" t="s">
        <v>84</v>
      </c>
      <c r="AY229" s="17" t="s">
        <v>164</v>
      </c>
      <c r="BE229" s="163">
        <f>IF(N229="základná",J229,0)</f>
        <v>0</v>
      </c>
      <c r="BF229" s="163">
        <f>IF(N229="znížená",J229,0)</f>
        <v>0</v>
      </c>
      <c r="BG229" s="163">
        <f>IF(N229="zákl. prenesená",J229,0)</f>
        <v>0</v>
      </c>
      <c r="BH229" s="163">
        <f>IF(N229="zníž. prenesená",J229,0)</f>
        <v>0</v>
      </c>
      <c r="BI229" s="163">
        <f>IF(N229="nulová",J229,0)</f>
        <v>0</v>
      </c>
      <c r="BJ229" s="17" t="s">
        <v>84</v>
      </c>
      <c r="BK229" s="163">
        <f>ROUND(I229*H229,2)</f>
        <v>0</v>
      </c>
      <c r="BL229" s="17" t="s">
        <v>171</v>
      </c>
      <c r="BM229" s="162" t="s">
        <v>496</v>
      </c>
    </row>
    <row r="230" spans="1:65" s="12" customFormat="1" ht="22.9" customHeight="1">
      <c r="B230" s="136"/>
      <c r="D230" s="137" t="s">
        <v>68</v>
      </c>
      <c r="E230" s="147" t="s">
        <v>497</v>
      </c>
      <c r="F230" s="147" t="s">
        <v>498</v>
      </c>
      <c r="I230" s="139"/>
      <c r="J230" s="148">
        <f>BK230</f>
        <v>0</v>
      </c>
      <c r="L230" s="136"/>
      <c r="M230" s="141"/>
      <c r="N230" s="142"/>
      <c r="O230" s="142"/>
      <c r="P230" s="143">
        <f>SUM(P231:P233)</f>
        <v>0</v>
      </c>
      <c r="Q230" s="142"/>
      <c r="R230" s="143">
        <f>SUM(R231:R233)</f>
        <v>0</v>
      </c>
      <c r="S230" s="142"/>
      <c r="T230" s="144">
        <f>SUM(T231:T233)</f>
        <v>0</v>
      </c>
      <c r="AR230" s="137" t="s">
        <v>84</v>
      </c>
      <c r="AT230" s="145" t="s">
        <v>68</v>
      </c>
      <c r="AU230" s="145" t="s">
        <v>77</v>
      </c>
      <c r="AY230" s="137" t="s">
        <v>164</v>
      </c>
      <c r="BK230" s="146">
        <f>SUM(BK231:BK233)</f>
        <v>0</v>
      </c>
    </row>
    <row r="231" spans="1:65" s="2" customFormat="1" ht="24.2" customHeight="1">
      <c r="A231" s="32"/>
      <c r="B231" s="149"/>
      <c r="C231" s="150" t="s">
        <v>499</v>
      </c>
      <c r="D231" s="150" t="s">
        <v>167</v>
      </c>
      <c r="E231" s="151" t="s">
        <v>500</v>
      </c>
      <c r="F231" s="152" t="s">
        <v>501</v>
      </c>
      <c r="G231" s="153" t="s">
        <v>170</v>
      </c>
      <c r="H231" s="154">
        <v>0</v>
      </c>
      <c r="I231" s="155"/>
      <c r="J231" s="156">
        <f>ROUND(I231*H231,2)</f>
        <v>0</v>
      </c>
      <c r="K231" s="157"/>
      <c r="L231" s="33"/>
      <c r="M231" s="158" t="s">
        <v>1</v>
      </c>
      <c r="N231" s="159" t="s">
        <v>35</v>
      </c>
      <c r="O231" s="58"/>
      <c r="P231" s="160">
        <f>O231*H231</f>
        <v>0</v>
      </c>
      <c r="Q231" s="160">
        <v>1.68E-6</v>
      </c>
      <c r="R231" s="160">
        <f>Q231*H231</f>
        <v>0</v>
      </c>
      <c r="S231" s="160">
        <v>0</v>
      </c>
      <c r="T231" s="161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2" t="s">
        <v>171</v>
      </c>
      <c r="AT231" s="162" t="s">
        <v>167</v>
      </c>
      <c r="AU231" s="162" t="s">
        <v>84</v>
      </c>
      <c r="AY231" s="17" t="s">
        <v>164</v>
      </c>
      <c r="BE231" s="163">
        <f>IF(N231="základná",J231,0)</f>
        <v>0</v>
      </c>
      <c r="BF231" s="163">
        <f>IF(N231="znížená",J231,0)</f>
        <v>0</v>
      </c>
      <c r="BG231" s="163">
        <f>IF(N231="zákl. prenesená",J231,0)</f>
        <v>0</v>
      </c>
      <c r="BH231" s="163">
        <f>IF(N231="zníž. prenesená",J231,0)</f>
        <v>0</v>
      </c>
      <c r="BI231" s="163">
        <f>IF(N231="nulová",J231,0)</f>
        <v>0</v>
      </c>
      <c r="BJ231" s="17" t="s">
        <v>84</v>
      </c>
      <c r="BK231" s="163">
        <f>ROUND(I231*H231,2)</f>
        <v>0</v>
      </c>
      <c r="BL231" s="17" t="s">
        <v>171</v>
      </c>
      <c r="BM231" s="162" t="s">
        <v>502</v>
      </c>
    </row>
    <row r="232" spans="1:65" s="2" customFormat="1" ht="24.2" customHeight="1">
      <c r="A232" s="32"/>
      <c r="B232" s="149"/>
      <c r="C232" s="150" t="s">
        <v>503</v>
      </c>
      <c r="D232" s="150" t="s">
        <v>167</v>
      </c>
      <c r="E232" s="151" t="s">
        <v>504</v>
      </c>
      <c r="F232" s="152" t="s">
        <v>505</v>
      </c>
      <c r="G232" s="153" t="s">
        <v>170</v>
      </c>
      <c r="H232" s="154">
        <v>0</v>
      </c>
      <c r="I232" s="155"/>
      <c r="J232" s="156">
        <f>ROUND(I232*H232,2)</f>
        <v>0</v>
      </c>
      <c r="K232" s="157"/>
      <c r="L232" s="33"/>
      <c r="M232" s="158" t="s">
        <v>1</v>
      </c>
      <c r="N232" s="159" t="s">
        <v>35</v>
      </c>
      <c r="O232" s="58"/>
      <c r="P232" s="160">
        <f>O232*H232</f>
        <v>0</v>
      </c>
      <c r="Q232" s="160">
        <v>0</v>
      </c>
      <c r="R232" s="160">
        <f>Q232*H232</f>
        <v>0</v>
      </c>
      <c r="S232" s="160">
        <v>0</v>
      </c>
      <c r="T232" s="161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2" t="s">
        <v>171</v>
      </c>
      <c r="AT232" s="162" t="s">
        <v>167</v>
      </c>
      <c r="AU232" s="162" t="s">
        <v>84</v>
      </c>
      <c r="AY232" s="17" t="s">
        <v>164</v>
      </c>
      <c r="BE232" s="163">
        <f>IF(N232="základná",J232,0)</f>
        <v>0</v>
      </c>
      <c r="BF232" s="163">
        <f>IF(N232="znížená",J232,0)</f>
        <v>0</v>
      </c>
      <c r="BG232" s="163">
        <f>IF(N232="zákl. prenesená",J232,0)</f>
        <v>0</v>
      </c>
      <c r="BH232" s="163">
        <f>IF(N232="zníž. prenesená",J232,0)</f>
        <v>0</v>
      </c>
      <c r="BI232" s="163">
        <f>IF(N232="nulová",J232,0)</f>
        <v>0</v>
      </c>
      <c r="BJ232" s="17" t="s">
        <v>84</v>
      </c>
      <c r="BK232" s="163">
        <f>ROUND(I232*H232,2)</f>
        <v>0</v>
      </c>
      <c r="BL232" s="17" t="s">
        <v>171</v>
      </c>
      <c r="BM232" s="162" t="s">
        <v>506</v>
      </c>
    </row>
    <row r="233" spans="1:65" s="2" customFormat="1" ht="14.45" customHeight="1">
      <c r="A233" s="32"/>
      <c r="B233" s="149"/>
      <c r="C233" s="150" t="s">
        <v>507</v>
      </c>
      <c r="D233" s="150" t="s">
        <v>167</v>
      </c>
      <c r="E233" s="151" t="s">
        <v>508</v>
      </c>
      <c r="F233" s="152" t="s">
        <v>509</v>
      </c>
      <c r="G233" s="153" t="s">
        <v>170</v>
      </c>
      <c r="H233" s="154">
        <v>0</v>
      </c>
      <c r="I233" s="155"/>
      <c r="J233" s="156">
        <f>ROUND(I233*H233,2)</f>
        <v>0</v>
      </c>
      <c r="K233" s="157"/>
      <c r="L233" s="33"/>
      <c r="M233" s="158" t="s">
        <v>1</v>
      </c>
      <c r="N233" s="159" t="s">
        <v>35</v>
      </c>
      <c r="O233" s="58"/>
      <c r="P233" s="160">
        <f>O233*H233</f>
        <v>0</v>
      </c>
      <c r="Q233" s="160">
        <v>9.5000000000000005E-5</v>
      </c>
      <c r="R233" s="160">
        <f>Q233*H233</f>
        <v>0</v>
      </c>
      <c r="S233" s="160">
        <v>0</v>
      </c>
      <c r="T233" s="161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2" t="s">
        <v>171</v>
      </c>
      <c r="AT233" s="162" t="s">
        <v>167</v>
      </c>
      <c r="AU233" s="162" t="s">
        <v>84</v>
      </c>
      <c r="AY233" s="17" t="s">
        <v>164</v>
      </c>
      <c r="BE233" s="163">
        <f>IF(N233="základná",J233,0)</f>
        <v>0</v>
      </c>
      <c r="BF233" s="163">
        <f>IF(N233="znížená",J233,0)</f>
        <v>0</v>
      </c>
      <c r="BG233" s="163">
        <f>IF(N233="zákl. prenesená",J233,0)</f>
        <v>0</v>
      </c>
      <c r="BH233" s="163">
        <f>IF(N233="zníž. prenesená",J233,0)</f>
        <v>0</v>
      </c>
      <c r="BI233" s="163">
        <f>IF(N233="nulová",J233,0)</f>
        <v>0</v>
      </c>
      <c r="BJ233" s="17" t="s">
        <v>84</v>
      </c>
      <c r="BK233" s="163">
        <f>ROUND(I233*H233,2)</f>
        <v>0</v>
      </c>
      <c r="BL233" s="17" t="s">
        <v>171</v>
      </c>
      <c r="BM233" s="162" t="s">
        <v>510</v>
      </c>
    </row>
    <row r="234" spans="1:65" s="12" customFormat="1" ht="22.9" customHeight="1">
      <c r="B234" s="136"/>
      <c r="D234" s="137" t="s">
        <v>68</v>
      </c>
      <c r="E234" s="147" t="s">
        <v>511</v>
      </c>
      <c r="F234" s="147" t="s">
        <v>512</v>
      </c>
      <c r="I234" s="139"/>
      <c r="J234" s="148">
        <f>BK234</f>
        <v>0</v>
      </c>
      <c r="L234" s="136"/>
      <c r="M234" s="141"/>
      <c r="N234" s="142"/>
      <c r="O234" s="142"/>
      <c r="P234" s="143">
        <f>SUM(P235:P236)</f>
        <v>0</v>
      </c>
      <c r="Q234" s="142"/>
      <c r="R234" s="143">
        <f>SUM(R235:R236)</f>
        <v>0</v>
      </c>
      <c r="S234" s="142"/>
      <c r="T234" s="144">
        <f>SUM(T235:T236)</f>
        <v>0</v>
      </c>
      <c r="AR234" s="137" t="s">
        <v>84</v>
      </c>
      <c r="AT234" s="145" t="s">
        <v>68</v>
      </c>
      <c r="AU234" s="145" t="s">
        <v>77</v>
      </c>
      <c r="AY234" s="137" t="s">
        <v>164</v>
      </c>
      <c r="BK234" s="146">
        <f>SUM(BK235:BK236)</f>
        <v>0</v>
      </c>
    </row>
    <row r="235" spans="1:65" s="2" customFormat="1" ht="14.45" customHeight="1">
      <c r="A235" s="32"/>
      <c r="B235" s="149"/>
      <c r="C235" s="150" t="s">
        <v>513</v>
      </c>
      <c r="D235" s="150" t="s">
        <v>167</v>
      </c>
      <c r="E235" s="151" t="s">
        <v>514</v>
      </c>
      <c r="F235" s="152" t="s">
        <v>515</v>
      </c>
      <c r="G235" s="153" t="s">
        <v>170</v>
      </c>
      <c r="H235" s="154">
        <v>11</v>
      </c>
      <c r="I235" s="155"/>
      <c r="J235" s="156">
        <f>ROUND(I235*H235,2)</f>
        <v>0</v>
      </c>
      <c r="K235" s="157"/>
      <c r="L235" s="33"/>
      <c r="M235" s="158" t="s">
        <v>1</v>
      </c>
      <c r="N235" s="159" t="s">
        <v>35</v>
      </c>
      <c r="O235" s="58"/>
      <c r="P235" s="160">
        <f>O235*H235</f>
        <v>0</v>
      </c>
      <c r="Q235" s="160">
        <v>0</v>
      </c>
      <c r="R235" s="160">
        <f>Q235*H235</f>
        <v>0</v>
      </c>
      <c r="S235" s="160">
        <v>0</v>
      </c>
      <c r="T235" s="161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2" t="s">
        <v>171</v>
      </c>
      <c r="AT235" s="162" t="s">
        <v>167</v>
      </c>
      <c r="AU235" s="162" t="s">
        <v>84</v>
      </c>
      <c r="AY235" s="17" t="s">
        <v>164</v>
      </c>
      <c r="BE235" s="163">
        <f>IF(N235="základná",J235,0)</f>
        <v>0</v>
      </c>
      <c r="BF235" s="163">
        <f>IF(N235="znížená",J235,0)</f>
        <v>0</v>
      </c>
      <c r="BG235" s="163">
        <f>IF(N235="zákl. prenesená",J235,0)</f>
        <v>0</v>
      </c>
      <c r="BH235" s="163">
        <f>IF(N235="zníž. prenesená",J235,0)</f>
        <v>0</v>
      </c>
      <c r="BI235" s="163">
        <f>IF(N235="nulová",J235,0)</f>
        <v>0</v>
      </c>
      <c r="BJ235" s="17" t="s">
        <v>84</v>
      </c>
      <c r="BK235" s="163">
        <f>ROUND(I235*H235,2)</f>
        <v>0</v>
      </c>
      <c r="BL235" s="17" t="s">
        <v>171</v>
      </c>
      <c r="BM235" s="162" t="s">
        <v>516</v>
      </c>
    </row>
    <row r="236" spans="1:65" s="2" customFormat="1" ht="14.45" customHeight="1">
      <c r="A236" s="32"/>
      <c r="B236" s="149"/>
      <c r="C236" s="150" t="s">
        <v>517</v>
      </c>
      <c r="D236" s="150" t="s">
        <v>167</v>
      </c>
      <c r="E236" s="151" t="s">
        <v>518</v>
      </c>
      <c r="F236" s="152" t="s">
        <v>519</v>
      </c>
      <c r="G236" s="153" t="s">
        <v>170</v>
      </c>
      <c r="H236" s="154">
        <v>11</v>
      </c>
      <c r="I236" s="155"/>
      <c r="J236" s="156">
        <f>ROUND(I236*H236,2)</f>
        <v>0</v>
      </c>
      <c r="K236" s="157"/>
      <c r="L236" s="33"/>
      <c r="M236" s="176" t="s">
        <v>1</v>
      </c>
      <c r="N236" s="177" t="s">
        <v>35</v>
      </c>
      <c r="O236" s="178"/>
      <c r="P236" s="179">
        <f>O236*H236</f>
        <v>0</v>
      </c>
      <c r="Q236" s="179">
        <v>0</v>
      </c>
      <c r="R236" s="179">
        <f>Q236*H236</f>
        <v>0</v>
      </c>
      <c r="S236" s="179">
        <v>0</v>
      </c>
      <c r="T236" s="180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2" t="s">
        <v>171</v>
      </c>
      <c r="AT236" s="162" t="s">
        <v>167</v>
      </c>
      <c r="AU236" s="162" t="s">
        <v>84</v>
      </c>
      <c r="AY236" s="17" t="s">
        <v>164</v>
      </c>
      <c r="BE236" s="163">
        <f>IF(N236="základná",J236,0)</f>
        <v>0</v>
      </c>
      <c r="BF236" s="163">
        <f>IF(N236="znížená",J236,0)</f>
        <v>0</v>
      </c>
      <c r="BG236" s="163">
        <f>IF(N236="zákl. prenesená",J236,0)</f>
        <v>0</v>
      </c>
      <c r="BH236" s="163">
        <f>IF(N236="zníž. prenesená",J236,0)</f>
        <v>0</v>
      </c>
      <c r="BI236" s="163">
        <f>IF(N236="nulová",J236,0)</f>
        <v>0</v>
      </c>
      <c r="BJ236" s="17" t="s">
        <v>84</v>
      </c>
      <c r="BK236" s="163">
        <f>ROUND(I236*H236,2)</f>
        <v>0</v>
      </c>
      <c r="BL236" s="17" t="s">
        <v>171</v>
      </c>
      <c r="BM236" s="162" t="s">
        <v>520</v>
      </c>
    </row>
    <row r="237" spans="1:65" s="2" customFormat="1" ht="6.95" customHeight="1">
      <c r="A237" s="32"/>
      <c r="B237" s="47"/>
      <c r="C237" s="48"/>
      <c r="D237" s="48"/>
      <c r="E237" s="48"/>
      <c r="F237" s="48"/>
      <c r="G237" s="48"/>
      <c r="H237" s="48"/>
      <c r="I237" s="48"/>
      <c r="J237" s="48"/>
      <c r="K237" s="48"/>
      <c r="L237" s="33"/>
      <c r="M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</row>
  </sheetData>
  <autoFilter ref="C136:K236" xr:uid="{00000000-0009-0000-0000-000002000000}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62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88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182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521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ROUND(J129,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ROUND((SUM(BE129:BE161)),  2)</f>
        <v>0</v>
      </c>
      <c r="G35" s="32"/>
      <c r="H35" s="32"/>
      <c r="I35" s="105">
        <v>0.2</v>
      </c>
      <c r="J35" s="104">
        <f>ROUND(((SUM(BE129:BE161))*I35),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ROUND((SUM(BF129:BF161)),  2)</f>
        <v>0</v>
      </c>
      <c r="G36" s="32"/>
      <c r="H36" s="32"/>
      <c r="I36" s="105">
        <v>0.2</v>
      </c>
      <c r="J36" s="104">
        <f>ROUND(((SUM(BF129:BF161))*I36),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ROUND((SUM(BG129:BG161)),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ROUND((SUM(BH129:BH161)),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ROUND((SUM(BI129:BI161)),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182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02 - ASR - práce navyše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J129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185</v>
      </c>
      <c r="E99" s="119"/>
      <c r="F99" s="119"/>
      <c r="G99" s="119"/>
      <c r="H99" s="119"/>
      <c r="I99" s="119"/>
      <c r="J99" s="120">
        <f>J130</f>
        <v>0</v>
      </c>
      <c r="L99" s="117"/>
    </row>
    <row r="100" spans="1:47" s="10" customFormat="1" ht="19.899999999999999" customHeight="1">
      <c r="B100" s="121"/>
      <c r="D100" s="122" t="s">
        <v>189</v>
      </c>
      <c r="E100" s="123"/>
      <c r="F100" s="123"/>
      <c r="G100" s="123"/>
      <c r="H100" s="123"/>
      <c r="I100" s="123"/>
      <c r="J100" s="124">
        <f>J131</f>
        <v>0</v>
      </c>
      <c r="L100" s="121"/>
    </row>
    <row r="101" spans="1:47" s="10" customFormat="1" ht="19.899999999999999" customHeight="1">
      <c r="B101" s="121"/>
      <c r="D101" s="122" t="s">
        <v>190</v>
      </c>
      <c r="E101" s="123"/>
      <c r="F101" s="123"/>
      <c r="G101" s="123"/>
      <c r="H101" s="123"/>
      <c r="I101" s="123"/>
      <c r="J101" s="124">
        <f>J136</f>
        <v>0</v>
      </c>
      <c r="L101" s="121"/>
    </row>
    <row r="102" spans="1:47" s="10" customFormat="1" ht="19.899999999999999" customHeight="1">
      <c r="B102" s="121"/>
      <c r="D102" s="122" t="s">
        <v>191</v>
      </c>
      <c r="E102" s="123"/>
      <c r="F102" s="123"/>
      <c r="G102" s="123"/>
      <c r="H102" s="123"/>
      <c r="I102" s="123"/>
      <c r="J102" s="124">
        <f>J143</f>
        <v>0</v>
      </c>
      <c r="L102" s="121"/>
    </row>
    <row r="103" spans="1:47" s="9" customFormat="1" ht="24.95" customHeight="1">
      <c r="B103" s="117"/>
      <c r="D103" s="118" t="s">
        <v>148</v>
      </c>
      <c r="E103" s="119"/>
      <c r="F103" s="119"/>
      <c r="G103" s="119"/>
      <c r="H103" s="119"/>
      <c r="I103" s="119"/>
      <c r="J103" s="120">
        <f>J145</f>
        <v>0</v>
      </c>
      <c r="L103" s="117"/>
    </row>
    <row r="104" spans="1:47" s="10" customFormat="1" ht="19.899999999999999" customHeight="1">
      <c r="B104" s="121"/>
      <c r="D104" s="122" t="s">
        <v>192</v>
      </c>
      <c r="E104" s="123"/>
      <c r="F104" s="123"/>
      <c r="G104" s="123"/>
      <c r="H104" s="123"/>
      <c r="I104" s="123"/>
      <c r="J104" s="124">
        <f>J146</f>
        <v>0</v>
      </c>
      <c r="L104" s="121"/>
    </row>
    <row r="105" spans="1:47" s="10" customFormat="1" ht="19.899999999999999" customHeight="1">
      <c r="B105" s="121"/>
      <c r="D105" s="122" t="s">
        <v>194</v>
      </c>
      <c r="E105" s="123"/>
      <c r="F105" s="123"/>
      <c r="G105" s="123"/>
      <c r="H105" s="123"/>
      <c r="I105" s="123"/>
      <c r="J105" s="124">
        <f>J151</f>
        <v>0</v>
      </c>
      <c r="L105" s="121"/>
    </row>
    <row r="106" spans="1:47" s="10" customFormat="1" ht="19.899999999999999" customHeight="1">
      <c r="B106" s="121"/>
      <c r="D106" s="122" t="s">
        <v>198</v>
      </c>
      <c r="E106" s="123"/>
      <c r="F106" s="123"/>
      <c r="G106" s="123"/>
      <c r="H106" s="123"/>
      <c r="I106" s="123"/>
      <c r="J106" s="124">
        <f>J154</f>
        <v>0</v>
      </c>
      <c r="L106" s="121"/>
    </row>
    <row r="107" spans="1:47" s="10" customFormat="1" ht="19.899999999999999" customHeight="1">
      <c r="B107" s="121"/>
      <c r="D107" s="122" t="s">
        <v>199</v>
      </c>
      <c r="E107" s="123"/>
      <c r="F107" s="123"/>
      <c r="G107" s="123"/>
      <c r="H107" s="123"/>
      <c r="I107" s="123"/>
      <c r="J107" s="124">
        <f>J158</f>
        <v>0</v>
      </c>
      <c r="L107" s="121"/>
    </row>
    <row r="108" spans="1:47" s="2" customFormat="1" ht="21.7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3" spans="1:31" s="2" customFormat="1" ht="6.95" customHeight="1">
      <c r="A113" s="32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4.95" customHeight="1">
      <c r="A114" s="32"/>
      <c r="B114" s="33"/>
      <c r="C114" s="21" t="s">
        <v>150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14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6.5" customHeight="1">
      <c r="A117" s="32"/>
      <c r="B117" s="33"/>
      <c r="C117" s="32"/>
      <c r="D117" s="32"/>
      <c r="E117" s="356" t="str">
        <f>E7</f>
        <v>Rekonštrukcia predškolského zariadenia MŠ Hrebendova,Lunik IX Košice</v>
      </c>
      <c r="F117" s="357"/>
      <c r="G117" s="357"/>
      <c r="H117" s="357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0"/>
      <c r="C118" s="27" t="s">
        <v>141</v>
      </c>
      <c r="L118" s="20"/>
    </row>
    <row r="119" spans="1:31" s="2" customFormat="1" ht="16.5" customHeight="1">
      <c r="A119" s="32"/>
      <c r="B119" s="33"/>
      <c r="C119" s="32"/>
      <c r="D119" s="32"/>
      <c r="E119" s="356" t="s">
        <v>182</v>
      </c>
      <c r="F119" s="355"/>
      <c r="G119" s="355"/>
      <c r="H119" s="355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183</v>
      </c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352" t="str">
        <f>E11</f>
        <v>02 - ASR - práce navyše</v>
      </c>
      <c r="F121" s="355"/>
      <c r="G121" s="355"/>
      <c r="H121" s="355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</v>
      </c>
      <c r="D123" s="32"/>
      <c r="E123" s="32"/>
      <c r="F123" s="25" t="str">
        <f>F14</f>
        <v xml:space="preserve"> </v>
      </c>
      <c r="G123" s="32"/>
      <c r="H123" s="32"/>
      <c r="I123" s="27" t="s">
        <v>20</v>
      </c>
      <c r="J123" s="55" t="str">
        <f>IF(J14="","",J14)</f>
        <v/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5.2" customHeight="1">
      <c r="A125" s="32"/>
      <c r="B125" s="33"/>
      <c r="C125" s="27" t="s">
        <v>21</v>
      </c>
      <c r="D125" s="32"/>
      <c r="E125" s="32"/>
      <c r="F125" s="25" t="str">
        <f>E17</f>
        <v xml:space="preserve"> </v>
      </c>
      <c r="G125" s="32"/>
      <c r="H125" s="32"/>
      <c r="I125" s="27" t="s">
        <v>25</v>
      </c>
      <c r="J125" s="30" t="str">
        <f>E23</f>
        <v xml:space="preserve"> 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24</v>
      </c>
      <c r="D126" s="32"/>
      <c r="E126" s="32"/>
      <c r="F126" s="25" t="str">
        <f>IF(E20="","",E20)</f>
        <v/>
      </c>
      <c r="G126" s="32"/>
      <c r="H126" s="32"/>
      <c r="I126" s="27" t="s">
        <v>27</v>
      </c>
      <c r="J126" s="30" t="str">
        <f>E26</f>
        <v xml:space="preserve"> 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25"/>
      <c r="B128" s="126"/>
      <c r="C128" s="127" t="s">
        <v>151</v>
      </c>
      <c r="D128" s="128" t="s">
        <v>54</v>
      </c>
      <c r="E128" s="128" t="s">
        <v>50</v>
      </c>
      <c r="F128" s="128" t="s">
        <v>51</v>
      </c>
      <c r="G128" s="128" t="s">
        <v>152</v>
      </c>
      <c r="H128" s="128" t="s">
        <v>153</v>
      </c>
      <c r="I128" s="128" t="s">
        <v>154</v>
      </c>
      <c r="J128" s="129" t="s">
        <v>145</v>
      </c>
      <c r="K128" s="130" t="s">
        <v>155</v>
      </c>
      <c r="L128" s="131"/>
      <c r="M128" s="62" t="s">
        <v>1</v>
      </c>
      <c r="N128" s="63" t="s">
        <v>33</v>
      </c>
      <c r="O128" s="63" t="s">
        <v>156</v>
      </c>
      <c r="P128" s="63" t="s">
        <v>157</v>
      </c>
      <c r="Q128" s="63" t="s">
        <v>158</v>
      </c>
      <c r="R128" s="63" t="s">
        <v>159</v>
      </c>
      <c r="S128" s="63" t="s">
        <v>160</v>
      </c>
      <c r="T128" s="64" t="s">
        <v>161</v>
      </c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</row>
    <row r="129" spans="1:65" s="2" customFormat="1" ht="22.9" customHeight="1">
      <c r="A129" s="32"/>
      <c r="B129" s="33"/>
      <c r="C129" s="69" t="s">
        <v>146</v>
      </c>
      <c r="D129" s="32"/>
      <c r="E129" s="32"/>
      <c r="F129" s="32"/>
      <c r="G129" s="32"/>
      <c r="H129" s="32"/>
      <c r="I129" s="32"/>
      <c r="J129" s="132">
        <f>BK129</f>
        <v>0</v>
      </c>
      <c r="K129" s="32"/>
      <c r="L129" s="33"/>
      <c r="M129" s="65"/>
      <c r="N129" s="56"/>
      <c r="O129" s="66"/>
      <c r="P129" s="133">
        <f>P130+P145</f>
        <v>0</v>
      </c>
      <c r="Q129" s="66"/>
      <c r="R129" s="133">
        <f>R130+R145</f>
        <v>1.742</v>
      </c>
      <c r="S129" s="66"/>
      <c r="T129" s="134">
        <f>T130+T145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7" t="s">
        <v>68</v>
      </c>
      <c r="AU129" s="17" t="s">
        <v>147</v>
      </c>
      <c r="BK129" s="135">
        <f>BK130+BK145</f>
        <v>0</v>
      </c>
    </row>
    <row r="130" spans="1:65" s="12" customFormat="1" ht="25.9" customHeight="1">
      <c r="B130" s="136"/>
      <c r="D130" s="137" t="s">
        <v>68</v>
      </c>
      <c r="E130" s="138" t="s">
        <v>200</v>
      </c>
      <c r="F130" s="138" t="s">
        <v>201</v>
      </c>
      <c r="I130" s="139"/>
      <c r="J130" s="140">
        <f>BK130</f>
        <v>0</v>
      </c>
      <c r="L130" s="136"/>
      <c r="M130" s="141"/>
      <c r="N130" s="142"/>
      <c r="O130" s="142"/>
      <c r="P130" s="143">
        <f>P131+P136+P143</f>
        <v>0</v>
      </c>
      <c r="Q130" s="142"/>
      <c r="R130" s="143">
        <f>R131+R136+R143</f>
        <v>1.4359999999999999</v>
      </c>
      <c r="S130" s="142"/>
      <c r="T130" s="144">
        <f>T131+T136+T143</f>
        <v>0</v>
      </c>
      <c r="AR130" s="137" t="s">
        <v>77</v>
      </c>
      <c r="AT130" s="145" t="s">
        <v>68</v>
      </c>
      <c r="AU130" s="145" t="s">
        <v>69</v>
      </c>
      <c r="AY130" s="137" t="s">
        <v>164</v>
      </c>
      <c r="BK130" s="146">
        <f>BK131+BK136+BK143</f>
        <v>0</v>
      </c>
    </row>
    <row r="131" spans="1:65" s="12" customFormat="1" ht="22.9" customHeight="1">
      <c r="B131" s="136"/>
      <c r="D131" s="137" t="s">
        <v>68</v>
      </c>
      <c r="E131" s="147" t="s">
        <v>181</v>
      </c>
      <c r="F131" s="147" t="s">
        <v>246</v>
      </c>
      <c r="I131" s="139"/>
      <c r="J131" s="148">
        <f>BK131</f>
        <v>0</v>
      </c>
      <c r="L131" s="136"/>
      <c r="M131" s="141"/>
      <c r="N131" s="142"/>
      <c r="O131" s="142"/>
      <c r="P131" s="143">
        <f>SUM(P132:P135)</f>
        <v>0</v>
      </c>
      <c r="Q131" s="142"/>
      <c r="R131" s="143">
        <f>SUM(R132:R135)</f>
        <v>1.4339999999999999</v>
      </c>
      <c r="S131" s="142"/>
      <c r="T131" s="144">
        <f>SUM(T132:T135)</f>
        <v>0</v>
      </c>
      <c r="AR131" s="137" t="s">
        <v>77</v>
      </c>
      <c r="AT131" s="145" t="s">
        <v>68</v>
      </c>
      <c r="AU131" s="145" t="s">
        <v>77</v>
      </c>
      <c r="AY131" s="137" t="s">
        <v>164</v>
      </c>
      <c r="BK131" s="146">
        <f>SUM(BK132:BK135)</f>
        <v>0</v>
      </c>
    </row>
    <row r="132" spans="1:65" s="2" customFormat="1" ht="14.45" customHeight="1">
      <c r="A132" s="32"/>
      <c r="B132" s="149"/>
      <c r="C132" s="150" t="s">
        <v>77</v>
      </c>
      <c r="D132" s="150" t="s">
        <v>167</v>
      </c>
      <c r="E132" s="151" t="s">
        <v>522</v>
      </c>
      <c r="F132" s="152" t="s">
        <v>523</v>
      </c>
      <c r="G132" s="153" t="s">
        <v>170</v>
      </c>
      <c r="H132" s="154">
        <v>200</v>
      </c>
      <c r="I132" s="155"/>
      <c r="J132" s="156">
        <f>ROUND(I132*H132,2)</f>
        <v>0</v>
      </c>
      <c r="K132" s="157"/>
      <c r="L132" s="33"/>
      <c r="M132" s="158" t="s">
        <v>1</v>
      </c>
      <c r="N132" s="159" t="s">
        <v>35</v>
      </c>
      <c r="O132" s="58"/>
      <c r="P132" s="160">
        <f>O132*H132</f>
        <v>0</v>
      </c>
      <c r="Q132" s="160">
        <v>7.1399999999999996E-3</v>
      </c>
      <c r="R132" s="160">
        <f>Q132*H132</f>
        <v>1.4279999999999999</v>
      </c>
      <c r="S132" s="160">
        <v>0</v>
      </c>
      <c r="T132" s="16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176</v>
      </c>
      <c r="AT132" s="162" t="s">
        <v>167</v>
      </c>
      <c r="AU132" s="162" t="s">
        <v>84</v>
      </c>
      <c r="AY132" s="17" t="s">
        <v>164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7" t="s">
        <v>84</v>
      </c>
      <c r="BK132" s="163">
        <f>ROUND(I132*H132,2)</f>
        <v>0</v>
      </c>
      <c r="BL132" s="17" t="s">
        <v>176</v>
      </c>
      <c r="BM132" s="162" t="s">
        <v>524</v>
      </c>
    </row>
    <row r="133" spans="1:65" s="15" customFormat="1">
      <c r="B133" s="198"/>
      <c r="D133" s="182" t="s">
        <v>259</v>
      </c>
      <c r="E133" s="199" t="s">
        <v>1</v>
      </c>
      <c r="F133" s="200" t="s">
        <v>525</v>
      </c>
      <c r="H133" s="199" t="s">
        <v>1</v>
      </c>
      <c r="I133" s="201"/>
      <c r="L133" s="198"/>
      <c r="M133" s="202"/>
      <c r="N133" s="203"/>
      <c r="O133" s="203"/>
      <c r="P133" s="203"/>
      <c r="Q133" s="203"/>
      <c r="R133" s="203"/>
      <c r="S133" s="203"/>
      <c r="T133" s="204"/>
      <c r="AT133" s="199" t="s">
        <v>259</v>
      </c>
      <c r="AU133" s="199" t="s">
        <v>84</v>
      </c>
      <c r="AV133" s="15" t="s">
        <v>77</v>
      </c>
      <c r="AW133" s="15" t="s">
        <v>26</v>
      </c>
      <c r="AX133" s="15" t="s">
        <v>69</v>
      </c>
      <c r="AY133" s="199" t="s">
        <v>164</v>
      </c>
    </row>
    <row r="134" spans="1:65" s="13" customFormat="1">
      <c r="B134" s="181"/>
      <c r="D134" s="182" t="s">
        <v>259</v>
      </c>
      <c r="E134" s="183" t="s">
        <v>1</v>
      </c>
      <c r="F134" s="184" t="s">
        <v>526</v>
      </c>
      <c r="H134" s="185">
        <v>200</v>
      </c>
      <c r="I134" s="186"/>
      <c r="L134" s="181"/>
      <c r="M134" s="187"/>
      <c r="N134" s="188"/>
      <c r="O134" s="188"/>
      <c r="P134" s="188"/>
      <c r="Q134" s="188"/>
      <c r="R134" s="188"/>
      <c r="S134" s="188"/>
      <c r="T134" s="189"/>
      <c r="AT134" s="183" t="s">
        <v>259</v>
      </c>
      <c r="AU134" s="183" t="s">
        <v>84</v>
      </c>
      <c r="AV134" s="13" t="s">
        <v>84</v>
      </c>
      <c r="AW134" s="13" t="s">
        <v>26</v>
      </c>
      <c r="AX134" s="13" t="s">
        <v>77</v>
      </c>
      <c r="AY134" s="183" t="s">
        <v>164</v>
      </c>
    </row>
    <row r="135" spans="1:65" s="2" customFormat="1" ht="14.45" customHeight="1">
      <c r="A135" s="32"/>
      <c r="B135" s="149"/>
      <c r="C135" s="150" t="s">
        <v>84</v>
      </c>
      <c r="D135" s="150" t="s">
        <v>167</v>
      </c>
      <c r="E135" s="151" t="s">
        <v>527</v>
      </c>
      <c r="F135" s="152" t="s">
        <v>528</v>
      </c>
      <c r="G135" s="153" t="s">
        <v>280</v>
      </c>
      <c r="H135" s="154">
        <v>100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35</v>
      </c>
      <c r="O135" s="58"/>
      <c r="P135" s="160">
        <f>O135*H135</f>
        <v>0</v>
      </c>
      <c r="Q135" s="160">
        <v>6.0000000000000002E-5</v>
      </c>
      <c r="R135" s="160">
        <f>Q135*H135</f>
        <v>6.0000000000000001E-3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176</v>
      </c>
      <c r="AT135" s="162" t="s">
        <v>167</v>
      </c>
      <c r="AU135" s="162" t="s">
        <v>84</v>
      </c>
      <c r="AY135" s="17" t="s">
        <v>164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84</v>
      </c>
      <c r="BK135" s="163">
        <f>ROUND(I135*H135,2)</f>
        <v>0</v>
      </c>
      <c r="BL135" s="17" t="s">
        <v>176</v>
      </c>
      <c r="BM135" s="162" t="s">
        <v>529</v>
      </c>
    </row>
    <row r="136" spans="1:65" s="12" customFormat="1" ht="22.9" customHeight="1">
      <c r="B136" s="136"/>
      <c r="D136" s="137" t="s">
        <v>68</v>
      </c>
      <c r="E136" s="147" t="s">
        <v>233</v>
      </c>
      <c r="F136" s="147" t="s">
        <v>285</v>
      </c>
      <c r="I136" s="139"/>
      <c r="J136" s="148">
        <f>BK136</f>
        <v>0</v>
      </c>
      <c r="L136" s="136"/>
      <c r="M136" s="141"/>
      <c r="N136" s="142"/>
      <c r="O136" s="142"/>
      <c r="P136" s="143">
        <f>SUM(P137:P142)</f>
        <v>0</v>
      </c>
      <c r="Q136" s="142"/>
      <c r="R136" s="143">
        <f>SUM(R137:R142)</f>
        <v>2E-3</v>
      </c>
      <c r="S136" s="142"/>
      <c r="T136" s="144">
        <f>SUM(T137:T142)</f>
        <v>0</v>
      </c>
      <c r="AR136" s="137" t="s">
        <v>77</v>
      </c>
      <c r="AT136" s="145" t="s">
        <v>68</v>
      </c>
      <c r="AU136" s="145" t="s">
        <v>77</v>
      </c>
      <c r="AY136" s="137" t="s">
        <v>164</v>
      </c>
      <c r="BK136" s="146">
        <f>SUM(BK137:BK142)</f>
        <v>0</v>
      </c>
    </row>
    <row r="137" spans="1:65" s="2" customFormat="1" ht="24.2" customHeight="1">
      <c r="A137" s="32"/>
      <c r="B137" s="149"/>
      <c r="C137" s="150" t="s">
        <v>177</v>
      </c>
      <c r="D137" s="150" t="s">
        <v>167</v>
      </c>
      <c r="E137" s="151" t="s">
        <v>530</v>
      </c>
      <c r="F137" s="152" t="s">
        <v>531</v>
      </c>
      <c r="G137" s="153" t="s">
        <v>170</v>
      </c>
      <c r="H137" s="154">
        <v>200</v>
      </c>
      <c r="I137" s="155"/>
      <c r="J137" s="156">
        <f>ROUND(I137*H137,2)</f>
        <v>0</v>
      </c>
      <c r="K137" s="157"/>
      <c r="L137" s="33"/>
      <c r="M137" s="158" t="s">
        <v>1</v>
      </c>
      <c r="N137" s="159" t="s">
        <v>35</v>
      </c>
      <c r="O137" s="58"/>
      <c r="P137" s="160">
        <f>O137*H137</f>
        <v>0</v>
      </c>
      <c r="Q137" s="160">
        <v>1.0000000000000001E-5</v>
      </c>
      <c r="R137" s="160">
        <f>Q137*H137</f>
        <v>2E-3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176</v>
      </c>
      <c r="AT137" s="162" t="s">
        <v>167</v>
      </c>
      <c r="AU137" s="162" t="s">
        <v>84</v>
      </c>
      <c r="AY137" s="17" t="s">
        <v>164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84</v>
      </c>
      <c r="BK137" s="163">
        <f>ROUND(I137*H137,2)</f>
        <v>0</v>
      </c>
      <c r="BL137" s="17" t="s">
        <v>176</v>
      </c>
      <c r="BM137" s="162" t="s">
        <v>532</v>
      </c>
    </row>
    <row r="138" spans="1:65" s="15" customFormat="1">
      <c r="B138" s="198"/>
      <c r="D138" s="182" t="s">
        <v>259</v>
      </c>
      <c r="E138" s="199" t="s">
        <v>1</v>
      </c>
      <c r="F138" s="200" t="s">
        <v>525</v>
      </c>
      <c r="H138" s="199" t="s">
        <v>1</v>
      </c>
      <c r="I138" s="201"/>
      <c r="L138" s="198"/>
      <c r="M138" s="202"/>
      <c r="N138" s="203"/>
      <c r="O138" s="203"/>
      <c r="P138" s="203"/>
      <c r="Q138" s="203"/>
      <c r="R138" s="203"/>
      <c r="S138" s="203"/>
      <c r="T138" s="204"/>
      <c r="AT138" s="199" t="s">
        <v>259</v>
      </c>
      <c r="AU138" s="199" t="s">
        <v>84</v>
      </c>
      <c r="AV138" s="15" t="s">
        <v>77</v>
      </c>
      <c r="AW138" s="15" t="s">
        <v>26</v>
      </c>
      <c r="AX138" s="15" t="s">
        <v>69</v>
      </c>
      <c r="AY138" s="199" t="s">
        <v>164</v>
      </c>
    </row>
    <row r="139" spans="1:65" s="13" customFormat="1">
      <c r="B139" s="181"/>
      <c r="D139" s="182" t="s">
        <v>259</v>
      </c>
      <c r="E139" s="183" t="s">
        <v>1</v>
      </c>
      <c r="F139" s="184" t="s">
        <v>526</v>
      </c>
      <c r="H139" s="185">
        <v>200</v>
      </c>
      <c r="I139" s="186"/>
      <c r="L139" s="181"/>
      <c r="M139" s="187"/>
      <c r="N139" s="188"/>
      <c r="O139" s="188"/>
      <c r="P139" s="188"/>
      <c r="Q139" s="188"/>
      <c r="R139" s="188"/>
      <c r="S139" s="188"/>
      <c r="T139" s="189"/>
      <c r="AT139" s="183" t="s">
        <v>259</v>
      </c>
      <c r="AU139" s="183" t="s">
        <v>84</v>
      </c>
      <c r="AV139" s="13" t="s">
        <v>84</v>
      </c>
      <c r="AW139" s="13" t="s">
        <v>26</v>
      </c>
      <c r="AX139" s="13" t="s">
        <v>77</v>
      </c>
      <c r="AY139" s="183" t="s">
        <v>164</v>
      </c>
    </row>
    <row r="140" spans="1:65" s="2" customFormat="1" ht="24.2" customHeight="1">
      <c r="A140" s="32"/>
      <c r="B140" s="149"/>
      <c r="C140" s="150" t="s">
        <v>176</v>
      </c>
      <c r="D140" s="150" t="s">
        <v>167</v>
      </c>
      <c r="E140" s="151" t="s">
        <v>533</v>
      </c>
      <c r="F140" s="152" t="s">
        <v>534</v>
      </c>
      <c r="G140" s="153" t="s">
        <v>170</v>
      </c>
      <c r="H140" s="154">
        <v>200</v>
      </c>
      <c r="I140" s="155"/>
      <c r="J140" s="156">
        <f>ROUND(I140*H140,2)</f>
        <v>0</v>
      </c>
      <c r="K140" s="157"/>
      <c r="L140" s="33"/>
      <c r="M140" s="158" t="s">
        <v>1</v>
      </c>
      <c r="N140" s="159" t="s">
        <v>35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176</v>
      </c>
      <c r="AT140" s="162" t="s">
        <v>167</v>
      </c>
      <c r="AU140" s="162" t="s">
        <v>84</v>
      </c>
      <c r="AY140" s="17" t="s">
        <v>164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84</v>
      </c>
      <c r="BK140" s="163">
        <f>ROUND(I140*H140,2)</f>
        <v>0</v>
      </c>
      <c r="BL140" s="17" t="s">
        <v>176</v>
      </c>
      <c r="BM140" s="162" t="s">
        <v>535</v>
      </c>
    </row>
    <row r="141" spans="1:65" s="15" customFormat="1">
      <c r="B141" s="198"/>
      <c r="D141" s="182" t="s">
        <v>259</v>
      </c>
      <c r="E141" s="199" t="s">
        <v>1</v>
      </c>
      <c r="F141" s="200" t="s">
        <v>525</v>
      </c>
      <c r="H141" s="199" t="s">
        <v>1</v>
      </c>
      <c r="I141" s="201"/>
      <c r="L141" s="198"/>
      <c r="M141" s="202"/>
      <c r="N141" s="203"/>
      <c r="O141" s="203"/>
      <c r="P141" s="203"/>
      <c r="Q141" s="203"/>
      <c r="R141" s="203"/>
      <c r="S141" s="203"/>
      <c r="T141" s="204"/>
      <c r="AT141" s="199" t="s">
        <v>259</v>
      </c>
      <c r="AU141" s="199" t="s">
        <v>84</v>
      </c>
      <c r="AV141" s="15" t="s">
        <v>77</v>
      </c>
      <c r="AW141" s="15" t="s">
        <v>26</v>
      </c>
      <c r="AX141" s="15" t="s">
        <v>69</v>
      </c>
      <c r="AY141" s="199" t="s">
        <v>164</v>
      </c>
    </row>
    <row r="142" spans="1:65" s="13" customFormat="1">
      <c r="B142" s="181"/>
      <c r="D142" s="182" t="s">
        <v>259</v>
      </c>
      <c r="E142" s="183" t="s">
        <v>1</v>
      </c>
      <c r="F142" s="184" t="s">
        <v>526</v>
      </c>
      <c r="H142" s="185">
        <v>200</v>
      </c>
      <c r="I142" s="186"/>
      <c r="L142" s="181"/>
      <c r="M142" s="187"/>
      <c r="N142" s="188"/>
      <c r="O142" s="188"/>
      <c r="P142" s="188"/>
      <c r="Q142" s="188"/>
      <c r="R142" s="188"/>
      <c r="S142" s="188"/>
      <c r="T142" s="189"/>
      <c r="AT142" s="183" t="s">
        <v>259</v>
      </c>
      <c r="AU142" s="183" t="s">
        <v>84</v>
      </c>
      <c r="AV142" s="13" t="s">
        <v>84</v>
      </c>
      <c r="AW142" s="13" t="s">
        <v>26</v>
      </c>
      <c r="AX142" s="13" t="s">
        <v>77</v>
      </c>
      <c r="AY142" s="183" t="s">
        <v>164</v>
      </c>
    </row>
    <row r="143" spans="1:65" s="12" customFormat="1" ht="22.9" customHeight="1">
      <c r="B143" s="136"/>
      <c r="D143" s="137" t="s">
        <v>68</v>
      </c>
      <c r="E143" s="147" t="s">
        <v>335</v>
      </c>
      <c r="F143" s="147" t="s">
        <v>336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77</v>
      </c>
      <c r="AT143" s="145" t="s">
        <v>68</v>
      </c>
      <c r="AU143" s="145" t="s">
        <v>77</v>
      </c>
      <c r="AY143" s="137" t="s">
        <v>164</v>
      </c>
      <c r="BK143" s="146">
        <f>BK144</f>
        <v>0</v>
      </c>
    </row>
    <row r="144" spans="1:65" s="2" customFormat="1" ht="24.2" customHeight="1">
      <c r="A144" s="32"/>
      <c r="B144" s="149"/>
      <c r="C144" s="150" t="s">
        <v>216</v>
      </c>
      <c r="D144" s="150" t="s">
        <v>167</v>
      </c>
      <c r="E144" s="151" t="s">
        <v>536</v>
      </c>
      <c r="F144" s="152" t="s">
        <v>537</v>
      </c>
      <c r="G144" s="153" t="s">
        <v>230</v>
      </c>
      <c r="H144" s="154">
        <v>1.4359999999999999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35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176</v>
      </c>
      <c r="AT144" s="162" t="s">
        <v>167</v>
      </c>
      <c r="AU144" s="162" t="s">
        <v>84</v>
      </c>
      <c r="AY144" s="17" t="s">
        <v>164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84</v>
      </c>
      <c r="BK144" s="163">
        <f>ROUND(I144*H144,2)</f>
        <v>0</v>
      </c>
      <c r="BL144" s="17" t="s">
        <v>176</v>
      </c>
      <c r="BM144" s="162" t="s">
        <v>538</v>
      </c>
    </row>
    <row r="145" spans="1:65" s="12" customFormat="1" ht="25.9" customHeight="1">
      <c r="B145" s="136"/>
      <c r="D145" s="137" t="s">
        <v>68</v>
      </c>
      <c r="E145" s="138" t="s">
        <v>162</v>
      </c>
      <c r="F145" s="138" t="s">
        <v>163</v>
      </c>
      <c r="I145" s="139"/>
      <c r="J145" s="140">
        <f>BK145</f>
        <v>0</v>
      </c>
      <c r="L145" s="136"/>
      <c r="M145" s="141"/>
      <c r="N145" s="142"/>
      <c r="O145" s="142"/>
      <c r="P145" s="143">
        <f>P146+P151+P154+P158</f>
        <v>0</v>
      </c>
      <c r="Q145" s="142"/>
      <c r="R145" s="143">
        <f>R146+R151+R154+R158</f>
        <v>0.30600000000000005</v>
      </c>
      <c r="S145" s="142"/>
      <c r="T145" s="144">
        <f>T146+T151+T154+T158</f>
        <v>0</v>
      </c>
      <c r="AR145" s="137" t="s">
        <v>84</v>
      </c>
      <c r="AT145" s="145" t="s">
        <v>68</v>
      </c>
      <c r="AU145" s="145" t="s">
        <v>69</v>
      </c>
      <c r="AY145" s="137" t="s">
        <v>164</v>
      </c>
      <c r="BK145" s="146">
        <f>BK146+BK151+BK154+BK158</f>
        <v>0</v>
      </c>
    </row>
    <row r="146" spans="1:65" s="12" customFormat="1" ht="22.9" customHeight="1">
      <c r="B146" s="136"/>
      <c r="D146" s="137" t="s">
        <v>68</v>
      </c>
      <c r="E146" s="147" t="s">
        <v>341</v>
      </c>
      <c r="F146" s="147" t="s">
        <v>342</v>
      </c>
      <c r="I146" s="139"/>
      <c r="J146" s="148">
        <f>BK146</f>
        <v>0</v>
      </c>
      <c r="L146" s="136"/>
      <c r="M146" s="141"/>
      <c r="N146" s="142"/>
      <c r="O146" s="142"/>
      <c r="P146" s="143">
        <f>SUM(P147:P150)</f>
        <v>0</v>
      </c>
      <c r="Q146" s="142"/>
      <c r="R146" s="143">
        <f>SUM(R147:R150)</f>
        <v>0.20100000000000001</v>
      </c>
      <c r="S146" s="142"/>
      <c r="T146" s="144">
        <f>SUM(T147:T150)</f>
        <v>0</v>
      </c>
      <c r="AR146" s="137" t="s">
        <v>84</v>
      </c>
      <c r="AT146" s="145" t="s">
        <v>68</v>
      </c>
      <c r="AU146" s="145" t="s">
        <v>77</v>
      </c>
      <c r="AY146" s="137" t="s">
        <v>164</v>
      </c>
      <c r="BK146" s="146">
        <f>SUM(BK147:BK150)</f>
        <v>0</v>
      </c>
    </row>
    <row r="147" spans="1:65" s="2" customFormat="1" ht="37.9" customHeight="1">
      <c r="A147" s="32"/>
      <c r="B147" s="149"/>
      <c r="C147" s="150" t="s">
        <v>181</v>
      </c>
      <c r="D147" s="150" t="s">
        <v>167</v>
      </c>
      <c r="E147" s="151" t="s">
        <v>539</v>
      </c>
      <c r="F147" s="152" t="s">
        <v>540</v>
      </c>
      <c r="G147" s="153" t="s">
        <v>280</v>
      </c>
      <c r="H147" s="154">
        <v>50</v>
      </c>
      <c r="I147" s="155"/>
      <c r="J147" s="156">
        <f>ROUND(I147*H147,2)</f>
        <v>0</v>
      </c>
      <c r="K147" s="157"/>
      <c r="L147" s="33"/>
      <c r="M147" s="158" t="s">
        <v>1</v>
      </c>
      <c r="N147" s="159" t="s">
        <v>35</v>
      </c>
      <c r="O147" s="58"/>
      <c r="P147" s="160">
        <f>O147*H147</f>
        <v>0</v>
      </c>
      <c r="Q147" s="160">
        <v>0</v>
      </c>
      <c r="R147" s="160">
        <f>Q147*H147</f>
        <v>0</v>
      </c>
      <c r="S147" s="160">
        <v>0</v>
      </c>
      <c r="T147" s="161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171</v>
      </c>
      <c r="AT147" s="162" t="s">
        <v>167</v>
      </c>
      <c r="AU147" s="162" t="s">
        <v>84</v>
      </c>
      <c r="AY147" s="17" t="s">
        <v>164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7" t="s">
        <v>84</v>
      </c>
      <c r="BK147" s="163">
        <f>ROUND(I147*H147,2)</f>
        <v>0</v>
      </c>
      <c r="BL147" s="17" t="s">
        <v>171</v>
      </c>
      <c r="BM147" s="162" t="s">
        <v>541</v>
      </c>
    </row>
    <row r="148" spans="1:65" s="2" customFormat="1" ht="24.2" customHeight="1">
      <c r="A148" s="32"/>
      <c r="B148" s="149"/>
      <c r="C148" s="164" t="s">
        <v>223</v>
      </c>
      <c r="D148" s="164" t="s">
        <v>172</v>
      </c>
      <c r="E148" s="165" t="s">
        <v>542</v>
      </c>
      <c r="F148" s="166" t="s">
        <v>543</v>
      </c>
      <c r="G148" s="167" t="s">
        <v>293</v>
      </c>
      <c r="H148" s="168">
        <v>400</v>
      </c>
      <c r="I148" s="169"/>
      <c r="J148" s="170">
        <f>ROUND(I148*H148,2)</f>
        <v>0</v>
      </c>
      <c r="K148" s="171"/>
      <c r="L148" s="172"/>
      <c r="M148" s="173" t="s">
        <v>1</v>
      </c>
      <c r="N148" s="174" t="s">
        <v>35</v>
      </c>
      <c r="O148" s="58"/>
      <c r="P148" s="160">
        <f>O148*H148</f>
        <v>0</v>
      </c>
      <c r="Q148" s="160">
        <v>4.0000000000000002E-4</v>
      </c>
      <c r="R148" s="160">
        <f>Q148*H148</f>
        <v>0.16</v>
      </c>
      <c r="S148" s="160">
        <v>0</v>
      </c>
      <c r="T148" s="161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175</v>
      </c>
      <c r="AT148" s="162" t="s">
        <v>172</v>
      </c>
      <c r="AU148" s="162" t="s">
        <v>84</v>
      </c>
      <c r="AY148" s="17" t="s">
        <v>164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7" t="s">
        <v>84</v>
      </c>
      <c r="BK148" s="163">
        <f>ROUND(I148*H148,2)</f>
        <v>0</v>
      </c>
      <c r="BL148" s="17" t="s">
        <v>171</v>
      </c>
      <c r="BM148" s="162" t="s">
        <v>544</v>
      </c>
    </row>
    <row r="149" spans="1:65" s="2" customFormat="1" ht="24.2" customHeight="1">
      <c r="A149" s="32"/>
      <c r="B149" s="149"/>
      <c r="C149" s="164" t="s">
        <v>227</v>
      </c>
      <c r="D149" s="164" t="s">
        <v>172</v>
      </c>
      <c r="E149" s="165" t="s">
        <v>545</v>
      </c>
      <c r="F149" s="166" t="s">
        <v>546</v>
      </c>
      <c r="G149" s="167" t="s">
        <v>280</v>
      </c>
      <c r="H149" s="168">
        <v>50</v>
      </c>
      <c r="I149" s="169"/>
      <c r="J149" s="170">
        <f>ROUND(I149*H149,2)</f>
        <v>0</v>
      </c>
      <c r="K149" s="171"/>
      <c r="L149" s="172"/>
      <c r="M149" s="173" t="s">
        <v>1</v>
      </c>
      <c r="N149" s="174" t="s">
        <v>35</v>
      </c>
      <c r="O149" s="58"/>
      <c r="P149" s="160">
        <f>O149*H149</f>
        <v>0</v>
      </c>
      <c r="Q149" s="160">
        <v>8.1999999999999998E-4</v>
      </c>
      <c r="R149" s="160">
        <f>Q149*H149</f>
        <v>4.1000000000000002E-2</v>
      </c>
      <c r="S149" s="160">
        <v>0</v>
      </c>
      <c r="T149" s="161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175</v>
      </c>
      <c r="AT149" s="162" t="s">
        <v>172</v>
      </c>
      <c r="AU149" s="162" t="s">
        <v>84</v>
      </c>
      <c r="AY149" s="17" t="s">
        <v>164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7" t="s">
        <v>84</v>
      </c>
      <c r="BK149" s="163">
        <f>ROUND(I149*H149,2)</f>
        <v>0</v>
      </c>
      <c r="BL149" s="17" t="s">
        <v>171</v>
      </c>
      <c r="BM149" s="162" t="s">
        <v>547</v>
      </c>
    </row>
    <row r="150" spans="1:65" s="2" customFormat="1" ht="24.2" customHeight="1">
      <c r="A150" s="32"/>
      <c r="B150" s="149"/>
      <c r="C150" s="150" t="s">
        <v>233</v>
      </c>
      <c r="D150" s="150" t="s">
        <v>167</v>
      </c>
      <c r="E150" s="151" t="s">
        <v>548</v>
      </c>
      <c r="F150" s="152" t="s">
        <v>369</v>
      </c>
      <c r="G150" s="153" t="s">
        <v>230</v>
      </c>
      <c r="H150" s="154">
        <v>0.20100000000000001</v>
      </c>
      <c r="I150" s="155"/>
      <c r="J150" s="156">
        <f>ROUND(I150*H150,2)</f>
        <v>0</v>
      </c>
      <c r="K150" s="157"/>
      <c r="L150" s="33"/>
      <c r="M150" s="158" t="s">
        <v>1</v>
      </c>
      <c r="N150" s="159" t="s">
        <v>35</v>
      </c>
      <c r="O150" s="58"/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171</v>
      </c>
      <c r="AT150" s="162" t="s">
        <v>167</v>
      </c>
      <c r="AU150" s="162" t="s">
        <v>84</v>
      </c>
      <c r="AY150" s="17" t="s">
        <v>164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7" t="s">
        <v>84</v>
      </c>
      <c r="BK150" s="163">
        <f>ROUND(I150*H150,2)</f>
        <v>0</v>
      </c>
      <c r="BL150" s="17" t="s">
        <v>171</v>
      </c>
      <c r="BM150" s="162" t="s">
        <v>549</v>
      </c>
    </row>
    <row r="151" spans="1:65" s="12" customFormat="1" ht="22.9" customHeight="1">
      <c r="B151" s="136"/>
      <c r="D151" s="137" t="s">
        <v>68</v>
      </c>
      <c r="E151" s="147" t="s">
        <v>405</v>
      </c>
      <c r="F151" s="147" t="s">
        <v>406</v>
      </c>
      <c r="I151" s="139"/>
      <c r="J151" s="148">
        <f>BK151</f>
        <v>0</v>
      </c>
      <c r="L151" s="136"/>
      <c r="M151" s="141"/>
      <c r="N151" s="142"/>
      <c r="O151" s="142"/>
      <c r="P151" s="143">
        <f>SUM(P152:P153)</f>
        <v>0</v>
      </c>
      <c r="Q151" s="142"/>
      <c r="R151" s="143">
        <f>SUM(R152:R153)</f>
        <v>1.9E-2</v>
      </c>
      <c r="S151" s="142"/>
      <c r="T151" s="144">
        <f>SUM(T152:T153)</f>
        <v>0</v>
      </c>
      <c r="AR151" s="137" t="s">
        <v>84</v>
      </c>
      <c r="AT151" s="145" t="s">
        <v>68</v>
      </c>
      <c r="AU151" s="145" t="s">
        <v>77</v>
      </c>
      <c r="AY151" s="137" t="s">
        <v>164</v>
      </c>
      <c r="BK151" s="146">
        <f>SUM(BK152:BK153)</f>
        <v>0</v>
      </c>
    </row>
    <row r="152" spans="1:65" s="2" customFormat="1" ht="24.2" customHeight="1">
      <c r="A152" s="32"/>
      <c r="B152" s="149"/>
      <c r="C152" s="150" t="s">
        <v>238</v>
      </c>
      <c r="D152" s="150" t="s">
        <v>167</v>
      </c>
      <c r="E152" s="151" t="s">
        <v>550</v>
      </c>
      <c r="F152" s="152" t="s">
        <v>551</v>
      </c>
      <c r="G152" s="153" t="s">
        <v>280</v>
      </c>
      <c r="H152" s="154">
        <v>100</v>
      </c>
      <c r="I152" s="155"/>
      <c r="J152" s="156">
        <f>ROUND(I152*H152,2)</f>
        <v>0</v>
      </c>
      <c r="K152" s="157"/>
      <c r="L152" s="33"/>
      <c r="M152" s="158" t="s">
        <v>1</v>
      </c>
      <c r="N152" s="159" t="s">
        <v>35</v>
      </c>
      <c r="O152" s="58"/>
      <c r="P152" s="160">
        <f>O152*H152</f>
        <v>0</v>
      </c>
      <c r="Q152" s="160">
        <v>1.9000000000000001E-4</v>
      </c>
      <c r="R152" s="160">
        <f>Q152*H152</f>
        <v>1.9E-2</v>
      </c>
      <c r="S152" s="160">
        <v>0</v>
      </c>
      <c r="T152" s="16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171</v>
      </c>
      <c r="AT152" s="162" t="s">
        <v>167</v>
      </c>
      <c r="AU152" s="162" t="s">
        <v>84</v>
      </c>
      <c r="AY152" s="17" t="s">
        <v>164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7" t="s">
        <v>84</v>
      </c>
      <c r="BK152" s="163">
        <f>ROUND(I152*H152,2)</f>
        <v>0</v>
      </c>
      <c r="BL152" s="17" t="s">
        <v>171</v>
      </c>
      <c r="BM152" s="162" t="s">
        <v>552</v>
      </c>
    </row>
    <row r="153" spans="1:65" s="2" customFormat="1" ht="24.2" customHeight="1">
      <c r="A153" s="32"/>
      <c r="B153" s="149"/>
      <c r="C153" s="150" t="s">
        <v>242</v>
      </c>
      <c r="D153" s="150" t="s">
        <v>167</v>
      </c>
      <c r="E153" s="151" t="s">
        <v>553</v>
      </c>
      <c r="F153" s="152" t="s">
        <v>414</v>
      </c>
      <c r="G153" s="153" t="s">
        <v>230</v>
      </c>
      <c r="H153" s="154">
        <v>1.9E-2</v>
      </c>
      <c r="I153" s="155"/>
      <c r="J153" s="156">
        <f>ROUND(I153*H153,2)</f>
        <v>0</v>
      </c>
      <c r="K153" s="157"/>
      <c r="L153" s="33"/>
      <c r="M153" s="158" t="s">
        <v>1</v>
      </c>
      <c r="N153" s="159" t="s">
        <v>35</v>
      </c>
      <c r="O153" s="58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171</v>
      </c>
      <c r="AT153" s="162" t="s">
        <v>167</v>
      </c>
      <c r="AU153" s="162" t="s">
        <v>84</v>
      </c>
      <c r="AY153" s="17" t="s">
        <v>164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7" t="s">
        <v>84</v>
      </c>
      <c r="BK153" s="163">
        <f>ROUND(I153*H153,2)</f>
        <v>0</v>
      </c>
      <c r="BL153" s="17" t="s">
        <v>171</v>
      </c>
      <c r="BM153" s="162" t="s">
        <v>554</v>
      </c>
    </row>
    <row r="154" spans="1:65" s="12" customFormat="1" ht="22.9" customHeight="1">
      <c r="B154" s="136"/>
      <c r="D154" s="137" t="s">
        <v>68</v>
      </c>
      <c r="E154" s="147" t="s">
        <v>497</v>
      </c>
      <c r="F154" s="147" t="s">
        <v>498</v>
      </c>
      <c r="I154" s="139"/>
      <c r="J154" s="148">
        <f>BK154</f>
        <v>0</v>
      </c>
      <c r="L154" s="136"/>
      <c r="M154" s="141"/>
      <c r="N154" s="142"/>
      <c r="O154" s="142"/>
      <c r="P154" s="143">
        <f>SUM(P155:P157)</f>
        <v>0</v>
      </c>
      <c r="Q154" s="142"/>
      <c r="R154" s="143">
        <f>SUM(R155:R157)</f>
        <v>6.6000000000000003E-2</v>
      </c>
      <c r="S154" s="142"/>
      <c r="T154" s="144">
        <f>SUM(T155:T157)</f>
        <v>0</v>
      </c>
      <c r="AR154" s="137" t="s">
        <v>84</v>
      </c>
      <c r="AT154" s="145" t="s">
        <v>68</v>
      </c>
      <c r="AU154" s="145" t="s">
        <v>77</v>
      </c>
      <c r="AY154" s="137" t="s">
        <v>164</v>
      </c>
      <c r="BK154" s="146">
        <f>SUM(BK155:BK157)</f>
        <v>0</v>
      </c>
    </row>
    <row r="155" spans="1:65" s="2" customFormat="1" ht="24.2" customHeight="1">
      <c r="A155" s="32"/>
      <c r="B155" s="149"/>
      <c r="C155" s="150" t="s">
        <v>247</v>
      </c>
      <c r="D155" s="150" t="s">
        <v>167</v>
      </c>
      <c r="E155" s="151" t="s">
        <v>555</v>
      </c>
      <c r="F155" s="152" t="s">
        <v>556</v>
      </c>
      <c r="G155" s="153" t="s">
        <v>170</v>
      </c>
      <c r="H155" s="154">
        <v>200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35</v>
      </c>
      <c r="O155" s="58"/>
      <c r="P155" s="160">
        <f>O155*H155</f>
        <v>0</v>
      </c>
      <c r="Q155" s="160">
        <v>3.3E-4</v>
      </c>
      <c r="R155" s="160">
        <f>Q155*H155</f>
        <v>6.6000000000000003E-2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171</v>
      </c>
      <c r="AT155" s="162" t="s">
        <v>167</v>
      </c>
      <c r="AU155" s="162" t="s">
        <v>84</v>
      </c>
      <c r="AY155" s="17" t="s">
        <v>164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84</v>
      </c>
      <c r="BK155" s="163">
        <f>ROUND(I155*H155,2)</f>
        <v>0</v>
      </c>
      <c r="BL155" s="17" t="s">
        <v>171</v>
      </c>
      <c r="BM155" s="162" t="s">
        <v>557</v>
      </c>
    </row>
    <row r="156" spans="1:65" s="15" customFormat="1">
      <c r="B156" s="198"/>
      <c r="D156" s="182" t="s">
        <v>259</v>
      </c>
      <c r="E156" s="199" t="s">
        <v>1</v>
      </c>
      <c r="F156" s="200" t="s">
        <v>558</v>
      </c>
      <c r="H156" s="199" t="s">
        <v>1</v>
      </c>
      <c r="I156" s="201"/>
      <c r="L156" s="198"/>
      <c r="M156" s="202"/>
      <c r="N156" s="203"/>
      <c r="O156" s="203"/>
      <c r="P156" s="203"/>
      <c r="Q156" s="203"/>
      <c r="R156" s="203"/>
      <c r="S156" s="203"/>
      <c r="T156" s="204"/>
      <c r="AT156" s="199" t="s">
        <v>259</v>
      </c>
      <c r="AU156" s="199" t="s">
        <v>84</v>
      </c>
      <c r="AV156" s="15" t="s">
        <v>77</v>
      </c>
      <c r="AW156" s="15" t="s">
        <v>26</v>
      </c>
      <c r="AX156" s="15" t="s">
        <v>69</v>
      </c>
      <c r="AY156" s="199" t="s">
        <v>164</v>
      </c>
    </row>
    <row r="157" spans="1:65" s="13" customFormat="1">
      <c r="B157" s="181"/>
      <c r="D157" s="182" t="s">
        <v>259</v>
      </c>
      <c r="E157" s="183" t="s">
        <v>1</v>
      </c>
      <c r="F157" s="184" t="s">
        <v>526</v>
      </c>
      <c r="H157" s="185">
        <v>200</v>
      </c>
      <c r="I157" s="186"/>
      <c r="L157" s="181"/>
      <c r="M157" s="187"/>
      <c r="N157" s="188"/>
      <c r="O157" s="188"/>
      <c r="P157" s="188"/>
      <c r="Q157" s="188"/>
      <c r="R157" s="188"/>
      <c r="S157" s="188"/>
      <c r="T157" s="189"/>
      <c r="AT157" s="183" t="s">
        <v>259</v>
      </c>
      <c r="AU157" s="183" t="s">
        <v>84</v>
      </c>
      <c r="AV157" s="13" t="s">
        <v>84</v>
      </c>
      <c r="AW157" s="13" t="s">
        <v>26</v>
      </c>
      <c r="AX157" s="13" t="s">
        <v>77</v>
      </c>
      <c r="AY157" s="183" t="s">
        <v>164</v>
      </c>
    </row>
    <row r="158" spans="1:65" s="12" customFormat="1" ht="22.9" customHeight="1">
      <c r="B158" s="136"/>
      <c r="D158" s="137" t="s">
        <v>68</v>
      </c>
      <c r="E158" s="147" t="s">
        <v>511</v>
      </c>
      <c r="F158" s="147" t="s">
        <v>512</v>
      </c>
      <c r="I158" s="139"/>
      <c r="J158" s="148">
        <f>BK158</f>
        <v>0</v>
      </c>
      <c r="L158" s="136"/>
      <c r="M158" s="141"/>
      <c r="N158" s="142"/>
      <c r="O158" s="142"/>
      <c r="P158" s="143">
        <f>SUM(P159:P161)</f>
        <v>0</v>
      </c>
      <c r="Q158" s="142"/>
      <c r="R158" s="143">
        <f>SUM(R159:R161)</f>
        <v>0.02</v>
      </c>
      <c r="S158" s="142"/>
      <c r="T158" s="144">
        <f>SUM(T159:T161)</f>
        <v>0</v>
      </c>
      <c r="AR158" s="137" t="s">
        <v>84</v>
      </c>
      <c r="AT158" s="145" t="s">
        <v>68</v>
      </c>
      <c r="AU158" s="145" t="s">
        <v>77</v>
      </c>
      <c r="AY158" s="137" t="s">
        <v>164</v>
      </c>
      <c r="BK158" s="146">
        <f>SUM(BK159:BK161)</f>
        <v>0</v>
      </c>
    </row>
    <row r="159" spans="1:65" s="2" customFormat="1" ht="24.2" customHeight="1">
      <c r="A159" s="32"/>
      <c r="B159" s="149"/>
      <c r="C159" s="150" t="s">
        <v>251</v>
      </c>
      <c r="D159" s="150" t="s">
        <v>167</v>
      </c>
      <c r="E159" s="151" t="s">
        <v>514</v>
      </c>
      <c r="F159" s="152" t="s">
        <v>559</v>
      </c>
      <c r="G159" s="153" t="s">
        <v>170</v>
      </c>
      <c r="H159" s="154">
        <v>200</v>
      </c>
      <c r="I159" s="155"/>
      <c r="J159" s="156">
        <f>ROUND(I159*H159,2)</f>
        <v>0</v>
      </c>
      <c r="K159" s="157"/>
      <c r="L159" s="33"/>
      <c r="M159" s="158" t="s">
        <v>1</v>
      </c>
      <c r="N159" s="159" t="s">
        <v>35</v>
      </c>
      <c r="O159" s="58"/>
      <c r="P159" s="160">
        <f>O159*H159</f>
        <v>0</v>
      </c>
      <c r="Q159" s="160">
        <v>1E-4</v>
      </c>
      <c r="R159" s="160">
        <f>Q159*H159</f>
        <v>0.02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171</v>
      </c>
      <c r="AT159" s="162" t="s">
        <v>167</v>
      </c>
      <c r="AU159" s="162" t="s">
        <v>84</v>
      </c>
      <c r="AY159" s="17" t="s">
        <v>164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84</v>
      </c>
      <c r="BK159" s="163">
        <f>ROUND(I159*H159,2)</f>
        <v>0</v>
      </c>
      <c r="BL159" s="17" t="s">
        <v>171</v>
      </c>
      <c r="BM159" s="162" t="s">
        <v>560</v>
      </c>
    </row>
    <row r="160" spans="1:65" s="15" customFormat="1">
      <c r="B160" s="198"/>
      <c r="D160" s="182" t="s">
        <v>259</v>
      </c>
      <c r="E160" s="199" t="s">
        <v>1</v>
      </c>
      <c r="F160" s="200" t="s">
        <v>558</v>
      </c>
      <c r="H160" s="199" t="s">
        <v>1</v>
      </c>
      <c r="I160" s="201"/>
      <c r="L160" s="198"/>
      <c r="M160" s="202"/>
      <c r="N160" s="203"/>
      <c r="O160" s="203"/>
      <c r="P160" s="203"/>
      <c r="Q160" s="203"/>
      <c r="R160" s="203"/>
      <c r="S160" s="203"/>
      <c r="T160" s="204"/>
      <c r="AT160" s="199" t="s">
        <v>259</v>
      </c>
      <c r="AU160" s="199" t="s">
        <v>84</v>
      </c>
      <c r="AV160" s="15" t="s">
        <v>77</v>
      </c>
      <c r="AW160" s="15" t="s">
        <v>26</v>
      </c>
      <c r="AX160" s="15" t="s">
        <v>69</v>
      </c>
      <c r="AY160" s="199" t="s">
        <v>164</v>
      </c>
    </row>
    <row r="161" spans="1:51" s="13" customFormat="1">
      <c r="B161" s="181"/>
      <c r="D161" s="182" t="s">
        <v>259</v>
      </c>
      <c r="E161" s="183" t="s">
        <v>1</v>
      </c>
      <c r="F161" s="184" t="s">
        <v>526</v>
      </c>
      <c r="H161" s="185">
        <v>200</v>
      </c>
      <c r="I161" s="186"/>
      <c r="L161" s="181"/>
      <c r="M161" s="205"/>
      <c r="N161" s="206"/>
      <c r="O161" s="206"/>
      <c r="P161" s="206"/>
      <c r="Q161" s="206"/>
      <c r="R161" s="206"/>
      <c r="S161" s="206"/>
      <c r="T161" s="207"/>
      <c r="AT161" s="183" t="s">
        <v>259</v>
      </c>
      <c r="AU161" s="183" t="s">
        <v>84</v>
      </c>
      <c r="AV161" s="13" t="s">
        <v>84</v>
      </c>
      <c r="AW161" s="13" t="s">
        <v>26</v>
      </c>
      <c r="AX161" s="13" t="s">
        <v>77</v>
      </c>
      <c r="AY161" s="183" t="s">
        <v>164</v>
      </c>
    </row>
    <row r="162" spans="1:51" s="2" customFormat="1" ht="6.95" customHeight="1">
      <c r="A162" s="32"/>
      <c r="B162" s="47"/>
      <c r="C162" s="48"/>
      <c r="D162" s="48"/>
      <c r="E162" s="48"/>
      <c r="F162" s="48"/>
      <c r="G162" s="48"/>
      <c r="H162" s="48"/>
      <c r="I162" s="48"/>
      <c r="J162" s="48"/>
      <c r="K162" s="48"/>
      <c r="L162" s="33"/>
      <c r="M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</row>
  </sheetData>
  <autoFilter ref="C128:K161" xr:uid="{00000000-0009-0000-0000-000003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27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92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561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562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ROUND(J123,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ROUND((SUM(BE123:BE226)),  2)</f>
        <v>0</v>
      </c>
      <c r="G35" s="32"/>
      <c r="H35" s="32"/>
      <c r="I35" s="105">
        <v>0.2</v>
      </c>
      <c r="J35" s="104">
        <f>ROUND(((SUM(BE123:BE226))*I35),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ROUND((SUM(BF123:BF226)),  2)</f>
        <v>0</v>
      </c>
      <c r="G36" s="32"/>
      <c r="H36" s="32"/>
      <c r="I36" s="105">
        <v>0.2</v>
      </c>
      <c r="J36" s="104">
        <f>ROUND(((SUM(BF123:BF226))*I36),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ROUND((SUM(BG123:BG226)),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ROUND((SUM(BH123:BH226)),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ROUND((SUM(BI123:BI226)),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561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01 - ELI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J123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563</v>
      </c>
      <c r="E99" s="119"/>
      <c r="F99" s="119"/>
      <c r="G99" s="119"/>
      <c r="H99" s="119"/>
      <c r="I99" s="119"/>
      <c r="J99" s="120">
        <f>J124</f>
        <v>0</v>
      </c>
      <c r="L99" s="117"/>
    </row>
    <row r="100" spans="1:47" s="10" customFormat="1" ht="19.899999999999999" customHeight="1">
      <c r="B100" s="121"/>
      <c r="D100" s="122" t="s">
        <v>564</v>
      </c>
      <c r="E100" s="123"/>
      <c r="F100" s="123"/>
      <c r="G100" s="123"/>
      <c r="H100" s="123"/>
      <c r="I100" s="123"/>
      <c r="J100" s="124">
        <f>J125</f>
        <v>0</v>
      </c>
      <c r="L100" s="121"/>
    </row>
    <row r="101" spans="1:47" s="10" customFormat="1" ht="19.899999999999999" customHeight="1">
      <c r="B101" s="121"/>
      <c r="D101" s="122" t="s">
        <v>565</v>
      </c>
      <c r="E101" s="123"/>
      <c r="F101" s="123"/>
      <c r="G101" s="123"/>
      <c r="H101" s="123"/>
      <c r="I101" s="123"/>
      <c r="J101" s="124">
        <f>J219</f>
        <v>0</v>
      </c>
      <c r="L101" s="121"/>
    </row>
    <row r="102" spans="1:47" s="2" customFormat="1" ht="21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s="2" customFormat="1" ht="6.95" customHeight="1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47" s="2" customFormat="1" ht="6.95" customHeight="1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4.95" customHeight="1">
      <c r="A108" s="32"/>
      <c r="B108" s="33"/>
      <c r="C108" s="21" t="s">
        <v>150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2" customHeight="1">
      <c r="A110" s="32"/>
      <c r="B110" s="33"/>
      <c r="C110" s="27" t="s">
        <v>14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6.5" customHeight="1">
      <c r="A111" s="32"/>
      <c r="B111" s="33"/>
      <c r="C111" s="32"/>
      <c r="D111" s="32"/>
      <c r="E111" s="356" t="str">
        <f>E7</f>
        <v>Rekonštrukcia predškolského zariadenia MŠ Hrebendova,Lunik IX Košice</v>
      </c>
      <c r="F111" s="357"/>
      <c r="G111" s="357"/>
      <c r="H111" s="357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1" customFormat="1" ht="12" customHeight="1">
      <c r="B112" s="20"/>
      <c r="C112" s="27" t="s">
        <v>141</v>
      </c>
      <c r="L112" s="20"/>
    </row>
    <row r="113" spans="1:65" s="2" customFormat="1" ht="16.5" customHeight="1">
      <c r="A113" s="32"/>
      <c r="B113" s="33"/>
      <c r="C113" s="32"/>
      <c r="D113" s="32"/>
      <c r="E113" s="356" t="s">
        <v>561</v>
      </c>
      <c r="F113" s="355"/>
      <c r="G113" s="355"/>
      <c r="H113" s="355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183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352" t="str">
        <f>E11</f>
        <v>01 - ELI</v>
      </c>
      <c r="F115" s="355"/>
      <c r="G115" s="355"/>
      <c r="H115" s="355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18</v>
      </c>
      <c r="D117" s="32"/>
      <c r="E117" s="32"/>
      <c r="F117" s="25" t="str">
        <f>F14</f>
        <v xml:space="preserve"> </v>
      </c>
      <c r="G117" s="32"/>
      <c r="H117" s="32"/>
      <c r="I117" s="27" t="s">
        <v>20</v>
      </c>
      <c r="J117" s="55" t="str">
        <f>IF(J14="","",J14)</f>
        <v/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21</v>
      </c>
      <c r="D119" s="32"/>
      <c r="E119" s="32"/>
      <c r="F119" s="25" t="str">
        <f>E17</f>
        <v xml:space="preserve"> </v>
      </c>
      <c r="G119" s="32"/>
      <c r="H119" s="32"/>
      <c r="I119" s="27" t="s">
        <v>25</v>
      </c>
      <c r="J119" s="30" t="str">
        <f>E23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24</v>
      </c>
      <c r="D120" s="32"/>
      <c r="E120" s="32"/>
      <c r="F120" s="25" t="str">
        <f>IF(E20="","",E20)</f>
        <v/>
      </c>
      <c r="G120" s="32"/>
      <c r="H120" s="32"/>
      <c r="I120" s="27" t="s">
        <v>27</v>
      </c>
      <c r="J120" s="30" t="str">
        <f>E26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151</v>
      </c>
      <c r="D122" s="128" t="s">
        <v>54</v>
      </c>
      <c r="E122" s="128" t="s">
        <v>50</v>
      </c>
      <c r="F122" s="128" t="s">
        <v>51</v>
      </c>
      <c r="G122" s="128" t="s">
        <v>152</v>
      </c>
      <c r="H122" s="128" t="s">
        <v>153</v>
      </c>
      <c r="I122" s="128" t="s">
        <v>154</v>
      </c>
      <c r="J122" s="129" t="s">
        <v>145</v>
      </c>
      <c r="K122" s="130" t="s">
        <v>155</v>
      </c>
      <c r="L122" s="131"/>
      <c r="M122" s="62" t="s">
        <v>1</v>
      </c>
      <c r="N122" s="63" t="s">
        <v>33</v>
      </c>
      <c r="O122" s="63" t="s">
        <v>156</v>
      </c>
      <c r="P122" s="63" t="s">
        <v>157</v>
      </c>
      <c r="Q122" s="63" t="s">
        <v>158</v>
      </c>
      <c r="R122" s="63" t="s">
        <v>159</v>
      </c>
      <c r="S122" s="63" t="s">
        <v>160</v>
      </c>
      <c r="T122" s="64" t="s">
        <v>161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146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</f>
        <v>0</v>
      </c>
      <c r="Q123" s="66"/>
      <c r="R123" s="133">
        <f>R124</f>
        <v>0.29252</v>
      </c>
      <c r="S123" s="66"/>
      <c r="T123" s="134">
        <f>T124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68</v>
      </c>
      <c r="AU123" s="17" t="s">
        <v>147</v>
      </c>
      <c r="BK123" s="135">
        <f>BK124</f>
        <v>0</v>
      </c>
    </row>
    <row r="124" spans="1:65" s="12" customFormat="1" ht="25.9" customHeight="1">
      <c r="B124" s="136"/>
      <c r="D124" s="137" t="s">
        <v>68</v>
      </c>
      <c r="E124" s="138" t="s">
        <v>566</v>
      </c>
      <c r="F124" s="138" t="s">
        <v>567</v>
      </c>
      <c r="I124" s="139"/>
      <c r="J124" s="140">
        <f>BK124</f>
        <v>0</v>
      </c>
      <c r="L124" s="136"/>
      <c r="M124" s="141"/>
      <c r="N124" s="142"/>
      <c r="O124" s="142"/>
      <c r="P124" s="143">
        <f>P125+P219</f>
        <v>0</v>
      </c>
      <c r="Q124" s="142"/>
      <c r="R124" s="143">
        <f>R125+R219</f>
        <v>0.29252</v>
      </c>
      <c r="S124" s="142"/>
      <c r="T124" s="144">
        <f>T125+T219</f>
        <v>0</v>
      </c>
      <c r="AR124" s="137" t="s">
        <v>177</v>
      </c>
      <c r="AT124" s="145" t="s">
        <v>68</v>
      </c>
      <c r="AU124" s="145" t="s">
        <v>69</v>
      </c>
      <c r="AY124" s="137" t="s">
        <v>164</v>
      </c>
      <c r="BK124" s="146">
        <f>BK125+BK219</f>
        <v>0</v>
      </c>
    </row>
    <row r="125" spans="1:65" s="12" customFormat="1" ht="22.9" customHeight="1">
      <c r="B125" s="136"/>
      <c r="D125" s="137" t="s">
        <v>68</v>
      </c>
      <c r="E125" s="147" t="s">
        <v>568</v>
      </c>
      <c r="F125" s="147" t="s">
        <v>569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SUM(P126:P218)</f>
        <v>0</v>
      </c>
      <c r="Q125" s="142"/>
      <c r="R125" s="143">
        <f>SUM(R126:R218)</f>
        <v>0.29070000000000001</v>
      </c>
      <c r="S125" s="142"/>
      <c r="T125" s="144">
        <f>SUM(T126:T218)</f>
        <v>0</v>
      </c>
      <c r="AR125" s="137" t="s">
        <v>177</v>
      </c>
      <c r="AT125" s="145" t="s">
        <v>68</v>
      </c>
      <c r="AU125" s="145" t="s">
        <v>77</v>
      </c>
      <c r="AY125" s="137" t="s">
        <v>164</v>
      </c>
      <c r="BK125" s="146">
        <f>SUM(BK126:BK218)</f>
        <v>0</v>
      </c>
    </row>
    <row r="126" spans="1:65" s="2" customFormat="1" ht="14.45" customHeight="1">
      <c r="A126" s="32"/>
      <c r="B126" s="149"/>
      <c r="C126" s="150" t="s">
        <v>77</v>
      </c>
      <c r="D126" s="150" t="s">
        <v>167</v>
      </c>
      <c r="E126" s="151" t="s">
        <v>570</v>
      </c>
      <c r="F126" s="152" t="s">
        <v>571</v>
      </c>
      <c r="G126" s="153" t="s">
        <v>280</v>
      </c>
      <c r="H126" s="154">
        <v>80</v>
      </c>
      <c r="I126" s="155"/>
      <c r="J126" s="156">
        <f t="shared" ref="J126:J157" si="0">ROUND(I126*H126,2)</f>
        <v>0</v>
      </c>
      <c r="K126" s="157"/>
      <c r="L126" s="33"/>
      <c r="M126" s="158" t="s">
        <v>1</v>
      </c>
      <c r="N126" s="159" t="s">
        <v>35</v>
      </c>
      <c r="O126" s="58"/>
      <c r="P126" s="160">
        <f t="shared" ref="P126:P157" si="1">O126*H126</f>
        <v>0</v>
      </c>
      <c r="Q126" s="160">
        <v>0</v>
      </c>
      <c r="R126" s="160">
        <f t="shared" ref="R126:R157" si="2">Q126*H126</f>
        <v>0</v>
      </c>
      <c r="S126" s="160">
        <v>0</v>
      </c>
      <c r="T126" s="161">
        <f t="shared" ref="T126:T157" si="3"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472</v>
      </c>
      <c r="AT126" s="162" t="s">
        <v>167</v>
      </c>
      <c r="AU126" s="162" t="s">
        <v>84</v>
      </c>
      <c r="AY126" s="17" t="s">
        <v>164</v>
      </c>
      <c r="BE126" s="163">
        <f t="shared" ref="BE126:BE157" si="4">IF(N126="základná",J126,0)</f>
        <v>0</v>
      </c>
      <c r="BF126" s="163">
        <f t="shared" ref="BF126:BF157" si="5">IF(N126="znížená",J126,0)</f>
        <v>0</v>
      </c>
      <c r="BG126" s="163">
        <f t="shared" ref="BG126:BG157" si="6">IF(N126="zákl. prenesená",J126,0)</f>
        <v>0</v>
      </c>
      <c r="BH126" s="163">
        <f t="shared" ref="BH126:BH157" si="7">IF(N126="zníž. prenesená",J126,0)</f>
        <v>0</v>
      </c>
      <c r="BI126" s="163">
        <f t="shared" ref="BI126:BI157" si="8">IF(N126="nulová",J126,0)</f>
        <v>0</v>
      </c>
      <c r="BJ126" s="17" t="s">
        <v>84</v>
      </c>
      <c r="BK126" s="163">
        <f t="shared" ref="BK126:BK157" si="9">ROUND(I126*H126,2)</f>
        <v>0</v>
      </c>
      <c r="BL126" s="17" t="s">
        <v>472</v>
      </c>
      <c r="BM126" s="162" t="s">
        <v>84</v>
      </c>
    </row>
    <row r="127" spans="1:65" s="2" customFormat="1" ht="14.45" customHeight="1">
      <c r="A127" s="32"/>
      <c r="B127" s="149"/>
      <c r="C127" s="164" t="s">
        <v>84</v>
      </c>
      <c r="D127" s="164" t="s">
        <v>172</v>
      </c>
      <c r="E127" s="165" t="s">
        <v>572</v>
      </c>
      <c r="F127" s="166" t="s">
        <v>573</v>
      </c>
      <c r="G127" s="167" t="s">
        <v>280</v>
      </c>
      <c r="H127" s="168">
        <v>80</v>
      </c>
      <c r="I127" s="169"/>
      <c r="J127" s="170">
        <f t="shared" si="0"/>
        <v>0</v>
      </c>
      <c r="K127" s="171"/>
      <c r="L127" s="172"/>
      <c r="M127" s="173" t="s">
        <v>1</v>
      </c>
      <c r="N127" s="174" t="s">
        <v>35</v>
      </c>
      <c r="O127" s="58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574</v>
      </c>
      <c r="AT127" s="162" t="s">
        <v>172</v>
      </c>
      <c r="AU127" s="162" t="s">
        <v>84</v>
      </c>
      <c r="AY127" s="17" t="s">
        <v>164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7" t="s">
        <v>84</v>
      </c>
      <c r="BK127" s="163">
        <f t="shared" si="9"/>
        <v>0</v>
      </c>
      <c r="BL127" s="17" t="s">
        <v>472</v>
      </c>
      <c r="BM127" s="162" t="s">
        <v>176</v>
      </c>
    </row>
    <row r="128" spans="1:65" s="2" customFormat="1" ht="14.45" customHeight="1">
      <c r="A128" s="32"/>
      <c r="B128" s="149"/>
      <c r="C128" s="164" t="s">
        <v>177</v>
      </c>
      <c r="D128" s="164" t="s">
        <v>172</v>
      </c>
      <c r="E128" s="165" t="s">
        <v>575</v>
      </c>
      <c r="F128" s="166" t="s">
        <v>576</v>
      </c>
      <c r="G128" s="167" t="s">
        <v>280</v>
      </c>
      <c r="H128" s="168">
        <v>150</v>
      </c>
      <c r="I128" s="169"/>
      <c r="J128" s="170">
        <f t="shared" si="0"/>
        <v>0</v>
      </c>
      <c r="K128" s="171"/>
      <c r="L128" s="172"/>
      <c r="M128" s="173" t="s">
        <v>1</v>
      </c>
      <c r="N128" s="174" t="s">
        <v>35</v>
      </c>
      <c r="O128" s="58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574</v>
      </c>
      <c r="AT128" s="162" t="s">
        <v>172</v>
      </c>
      <c r="AU128" s="162" t="s">
        <v>84</v>
      </c>
      <c r="AY128" s="17" t="s">
        <v>164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7" t="s">
        <v>84</v>
      </c>
      <c r="BK128" s="163">
        <f t="shared" si="9"/>
        <v>0</v>
      </c>
      <c r="BL128" s="17" t="s">
        <v>472</v>
      </c>
      <c r="BM128" s="162" t="s">
        <v>181</v>
      </c>
    </row>
    <row r="129" spans="1:65" s="2" customFormat="1" ht="14.45" customHeight="1">
      <c r="A129" s="32"/>
      <c r="B129" s="149"/>
      <c r="C129" s="150" t="s">
        <v>176</v>
      </c>
      <c r="D129" s="150" t="s">
        <v>167</v>
      </c>
      <c r="E129" s="151" t="s">
        <v>577</v>
      </c>
      <c r="F129" s="152" t="s">
        <v>578</v>
      </c>
      <c r="G129" s="153" t="s">
        <v>280</v>
      </c>
      <c r="H129" s="154">
        <v>150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35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472</v>
      </c>
      <c r="AT129" s="162" t="s">
        <v>167</v>
      </c>
      <c r="AU129" s="162" t="s">
        <v>84</v>
      </c>
      <c r="AY129" s="17" t="s">
        <v>164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84</v>
      </c>
      <c r="BK129" s="163">
        <f t="shared" si="9"/>
        <v>0</v>
      </c>
      <c r="BL129" s="17" t="s">
        <v>472</v>
      </c>
      <c r="BM129" s="162" t="s">
        <v>227</v>
      </c>
    </row>
    <row r="130" spans="1:65" s="2" customFormat="1" ht="14.45" customHeight="1">
      <c r="A130" s="32"/>
      <c r="B130" s="149"/>
      <c r="C130" s="164" t="s">
        <v>216</v>
      </c>
      <c r="D130" s="164" t="s">
        <v>172</v>
      </c>
      <c r="E130" s="165" t="s">
        <v>579</v>
      </c>
      <c r="F130" s="166" t="s">
        <v>580</v>
      </c>
      <c r="G130" s="167" t="s">
        <v>293</v>
      </c>
      <c r="H130" s="168">
        <v>6</v>
      </c>
      <c r="I130" s="169"/>
      <c r="J130" s="170">
        <f t="shared" si="0"/>
        <v>0</v>
      </c>
      <c r="K130" s="171"/>
      <c r="L130" s="172"/>
      <c r="M130" s="173" t="s">
        <v>1</v>
      </c>
      <c r="N130" s="174" t="s">
        <v>35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574</v>
      </c>
      <c r="AT130" s="162" t="s">
        <v>172</v>
      </c>
      <c r="AU130" s="162" t="s">
        <v>84</v>
      </c>
      <c r="AY130" s="17" t="s">
        <v>164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472</v>
      </c>
      <c r="BM130" s="162" t="s">
        <v>238</v>
      </c>
    </row>
    <row r="131" spans="1:65" s="2" customFormat="1" ht="14.45" customHeight="1">
      <c r="A131" s="32"/>
      <c r="B131" s="149"/>
      <c r="C131" s="164" t="s">
        <v>181</v>
      </c>
      <c r="D131" s="164" t="s">
        <v>172</v>
      </c>
      <c r="E131" s="165" t="s">
        <v>581</v>
      </c>
      <c r="F131" s="166" t="s">
        <v>582</v>
      </c>
      <c r="G131" s="167" t="s">
        <v>583</v>
      </c>
      <c r="H131" s="168">
        <v>20</v>
      </c>
      <c r="I131" s="169"/>
      <c r="J131" s="170">
        <f t="shared" si="0"/>
        <v>0</v>
      </c>
      <c r="K131" s="171"/>
      <c r="L131" s="172"/>
      <c r="M131" s="173" t="s">
        <v>1</v>
      </c>
      <c r="N131" s="174" t="s">
        <v>35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574</v>
      </c>
      <c r="AT131" s="162" t="s">
        <v>172</v>
      </c>
      <c r="AU131" s="162" t="s">
        <v>84</v>
      </c>
      <c r="AY131" s="17" t="s">
        <v>164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472</v>
      </c>
      <c r="BM131" s="162" t="s">
        <v>247</v>
      </c>
    </row>
    <row r="132" spans="1:65" s="2" customFormat="1" ht="14.45" customHeight="1">
      <c r="A132" s="32"/>
      <c r="B132" s="149"/>
      <c r="C132" s="150" t="s">
        <v>223</v>
      </c>
      <c r="D132" s="150" t="s">
        <v>167</v>
      </c>
      <c r="E132" s="151" t="s">
        <v>584</v>
      </c>
      <c r="F132" s="152" t="s">
        <v>585</v>
      </c>
      <c r="G132" s="153" t="s">
        <v>583</v>
      </c>
      <c r="H132" s="154">
        <v>20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35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472</v>
      </c>
      <c r="AT132" s="162" t="s">
        <v>167</v>
      </c>
      <c r="AU132" s="162" t="s">
        <v>84</v>
      </c>
      <c r="AY132" s="17" t="s">
        <v>164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472</v>
      </c>
      <c r="BM132" s="162" t="s">
        <v>255</v>
      </c>
    </row>
    <row r="133" spans="1:65" s="2" customFormat="1" ht="14.45" customHeight="1">
      <c r="A133" s="32"/>
      <c r="B133" s="149"/>
      <c r="C133" s="150" t="s">
        <v>227</v>
      </c>
      <c r="D133" s="150" t="s">
        <v>167</v>
      </c>
      <c r="E133" s="151" t="s">
        <v>586</v>
      </c>
      <c r="F133" s="152" t="s">
        <v>587</v>
      </c>
      <c r="G133" s="153" t="s">
        <v>583</v>
      </c>
      <c r="H133" s="154">
        <v>10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35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472</v>
      </c>
      <c r="AT133" s="162" t="s">
        <v>167</v>
      </c>
      <c r="AU133" s="162" t="s">
        <v>84</v>
      </c>
      <c r="AY133" s="17" t="s">
        <v>164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472</v>
      </c>
      <c r="BM133" s="162" t="s">
        <v>171</v>
      </c>
    </row>
    <row r="134" spans="1:65" s="2" customFormat="1" ht="14.45" customHeight="1">
      <c r="A134" s="32"/>
      <c r="B134" s="149"/>
      <c r="C134" s="150" t="s">
        <v>233</v>
      </c>
      <c r="D134" s="150" t="s">
        <v>167</v>
      </c>
      <c r="E134" s="151" t="s">
        <v>588</v>
      </c>
      <c r="F134" s="152" t="s">
        <v>589</v>
      </c>
      <c r="G134" s="153" t="s">
        <v>583</v>
      </c>
      <c r="H134" s="154">
        <v>32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35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472</v>
      </c>
      <c r="AT134" s="162" t="s">
        <v>167</v>
      </c>
      <c r="AU134" s="162" t="s">
        <v>84</v>
      </c>
      <c r="AY134" s="17" t="s">
        <v>164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472</v>
      </c>
      <c r="BM134" s="162" t="s">
        <v>273</v>
      </c>
    </row>
    <row r="135" spans="1:65" s="2" customFormat="1" ht="14.45" customHeight="1">
      <c r="A135" s="32"/>
      <c r="B135" s="149"/>
      <c r="C135" s="150" t="s">
        <v>238</v>
      </c>
      <c r="D135" s="150" t="s">
        <v>167</v>
      </c>
      <c r="E135" s="151" t="s">
        <v>590</v>
      </c>
      <c r="F135" s="152" t="s">
        <v>591</v>
      </c>
      <c r="G135" s="153" t="s">
        <v>583</v>
      </c>
      <c r="H135" s="154">
        <v>4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35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472</v>
      </c>
      <c r="AT135" s="162" t="s">
        <v>167</v>
      </c>
      <c r="AU135" s="162" t="s">
        <v>84</v>
      </c>
      <c r="AY135" s="17" t="s">
        <v>164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472</v>
      </c>
      <c r="BM135" s="162" t="s">
        <v>7</v>
      </c>
    </row>
    <row r="136" spans="1:65" s="2" customFormat="1" ht="24.2" customHeight="1">
      <c r="A136" s="32"/>
      <c r="B136" s="149"/>
      <c r="C136" s="150" t="s">
        <v>242</v>
      </c>
      <c r="D136" s="150" t="s">
        <v>167</v>
      </c>
      <c r="E136" s="151" t="s">
        <v>592</v>
      </c>
      <c r="F136" s="152" t="s">
        <v>593</v>
      </c>
      <c r="G136" s="153" t="s">
        <v>583</v>
      </c>
      <c r="H136" s="154">
        <v>4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35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472</v>
      </c>
      <c r="AT136" s="162" t="s">
        <v>167</v>
      </c>
      <c r="AU136" s="162" t="s">
        <v>84</v>
      </c>
      <c r="AY136" s="17" t="s">
        <v>164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472</v>
      </c>
      <c r="BM136" s="162" t="s">
        <v>290</v>
      </c>
    </row>
    <row r="137" spans="1:65" s="2" customFormat="1" ht="24.2" customHeight="1">
      <c r="A137" s="32"/>
      <c r="B137" s="149"/>
      <c r="C137" s="150" t="s">
        <v>247</v>
      </c>
      <c r="D137" s="150" t="s">
        <v>167</v>
      </c>
      <c r="E137" s="151" t="s">
        <v>594</v>
      </c>
      <c r="F137" s="152" t="s">
        <v>595</v>
      </c>
      <c r="G137" s="153" t="s">
        <v>583</v>
      </c>
      <c r="H137" s="154">
        <v>2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35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472</v>
      </c>
      <c r="AT137" s="162" t="s">
        <v>167</v>
      </c>
      <c r="AU137" s="162" t="s">
        <v>84</v>
      </c>
      <c r="AY137" s="17" t="s">
        <v>164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472</v>
      </c>
      <c r="BM137" s="162" t="s">
        <v>299</v>
      </c>
    </row>
    <row r="138" spans="1:65" s="2" customFormat="1" ht="14.45" customHeight="1">
      <c r="A138" s="32"/>
      <c r="B138" s="149"/>
      <c r="C138" s="150" t="s">
        <v>251</v>
      </c>
      <c r="D138" s="150" t="s">
        <v>167</v>
      </c>
      <c r="E138" s="151" t="s">
        <v>596</v>
      </c>
      <c r="F138" s="152" t="s">
        <v>597</v>
      </c>
      <c r="G138" s="153" t="s">
        <v>583</v>
      </c>
      <c r="H138" s="154">
        <v>4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35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472</v>
      </c>
      <c r="AT138" s="162" t="s">
        <v>167</v>
      </c>
      <c r="AU138" s="162" t="s">
        <v>84</v>
      </c>
      <c r="AY138" s="17" t="s">
        <v>164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472</v>
      </c>
      <c r="BM138" s="162" t="s">
        <v>308</v>
      </c>
    </row>
    <row r="139" spans="1:65" s="2" customFormat="1" ht="14.45" customHeight="1">
      <c r="A139" s="32"/>
      <c r="B139" s="149"/>
      <c r="C139" s="164" t="s">
        <v>255</v>
      </c>
      <c r="D139" s="164" t="s">
        <v>172</v>
      </c>
      <c r="E139" s="165" t="s">
        <v>598</v>
      </c>
      <c r="F139" s="166" t="s">
        <v>599</v>
      </c>
      <c r="G139" s="167" t="s">
        <v>583</v>
      </c>
      <c r="H139" s="168">
        <v>4</v>
      </c>
      <c r="I139" s="169"/>
      <c r="J139" s="170">
        <f t="shared" si="0"/>
        <v>0</v>
      </c>
      <c r="K139" s="171"/>
      <c r="L139" s="172"/>
      <c r="M139" s="173" t="s">
        <v>1</v>
      </c>
      <c r="N139" s="174" t="s">
        <v>35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574</v>
      </c>
      <c r="AT139" s="162" t="s">
        <v>172</v>
      </c>
      <c r="AU139" s="162" t="s">
        <v>84</v>
      </c>
      <c r="AY139" s="17" t="s">
        <v>164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472</v>
      </c>
      <c r="BM139" s="162" t="s">
        <v>316</v>
      </c>
    </row>
    <row r="140" spans="1:65" s="2" customFormat="1" ht="14.45" customHeight="1">
      <c r="A140" s="32"/>
      <c r="B140" s="149"/>
      <c r="C140" s="164" t="s">
        <v>262</v>
      </c>
      <c r="D140" s="164" t="s">
        <v>172</v>
      </c>
      <c r="E140" s="165" t="s">
        <v>600</v>
      </c>
      <c r="F140" s="166" t="s">
        <v>601</v>
      </c>
      <c r="G140" s="167" t="s">
        <v>583</v>
      </c>
      <c r="H140" s="168">
        <v>4</v>
      </c>
      <c r="I140" s="169"/>
      <c r="J140" s="170">
        <f t="shared" si="0"/>
        <v>0</v>
      </c>
      <c r="K140" s="171"/>
      <c r="L140" s="172"/>
      <c r="M140" s="173" t="s">
        <v>1</v>
      </c>
      <c r="N140" s="174" t="s">
        <v>35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574</v>
      </c>
      <c r="AT140" s="162" t="s">
        <v>172</v>
      </c>
      <c r="AU140" s="162" t="s">
        <v>84</v>
      </c>
      <c r="AY140" s="17" t="s">
        <v>164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472</v>
      </c>
      <c r="BM140" s="162" t="s">
        <v>324</v>
      </c>
    </row>
    <row r="141" spans="1:65" s="2" customFormat="1" ht="14.45" customHeight="1">
      <c r="A141" s="32"/>
      <c r="B141" s="149"/>
      <c r="C141" s="150" t="s">
        <v>171</v>
      </c>
      <c r="D141" s="150" t="s">
        <v>167</v>
      </c>
      <c r="E141" s="151" t="s">
        <v>602</v>
      </c>
      <c r="F141" s="152" t="s">
        <v>603</v>
      </c>
      <c r="G141" s="153" t="s">
        <v>583</v>
      </c>
      <c r="H141" s="154">
        <v>34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35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472</v>
      </c>
      <c r="AT141" s="162" t="s">
        <v>167</v>
      </c>
      <c r="AU141" s="162" t="s">
        <v>84</v>
      </c>
      <c r="AY141" s="17" t="s">
        <v>164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472</v>
      </c>
      <c r="BM141" s="162" t="s">
        <v>175</v>
      </c>
    </row>
    <row r="142" spans="1:65" s="2" customFormat="1" ht="14.45" customHeight="1">
      <c r="A142" s="32"/>
      <c r="B142" s="149"/>
      <c r="C142" s="164" t="s">
        <v>269</v>
      </c>
      <c r="D142" s="164" t="s">
        <v>172</v>
      </c>
      <c r="E142" s="165" t="s">
        <v>604</v>
      </c>
      <c r="F142" s="166" t="s">
        <v>605</v>
      </c>
      <c r="G142" s="167" t="s">
        <v>583</v>
      </c>
      <c r="H142" s="168">
        <v>34</v>
      </c>
      <c r="I142" s="169"/>
      <c r="J142" s="170">
        <f t="shared" si="0"/>
        <v>0</v>
      </c>
      <c r="K142" s="171"/>
      <c r="L142" s="172"/>
      <c r="M142" s="173" t="s">
        <v>1</v>
      </c>
      <c r="N142" s="174" t="s">
        <v>35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574</v>
      </c>
      <c r="AT142" s="162" t="s">
        <v>172</v>
      </c>
      <c r="AU142" s="162" t="s">
        <v>84</v>
      </c>
      <c r="AY142" s="17" t="s">
        <v>164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472</v>
      </c>
      <c r="BM142" s="162" t="s">
        <v>343</v>
      </c>
    </row>
    <row r="143" spans="1:65" s="2" customFormat="1" ht="14.45" customHeight="1">
      <c r="A143" s="32"/>
      <c r="B143" s="149"/>
      <c r="C143" s="164" t="s">
        <v>273</v>
      </c>
      <c r="D143" s="164" t="s">
        <v>172</v>
      </c>
      <c r="E143" s="165" t="s">
        <v>600</v>
      </c>
      <c r="F143" s="166" t="s">
        <v>601</v>
      </c>
      <c r="G143" s="167" t="s">
        <v>583</v>
      </c>
      <c r="H143" s="168">
        <v>34</v>
      </c>
      <c r="I143" s="169"/>
      <c r="J143" s="170">
        <f t="shared" si="0"/>
        <v>0</v>
      </c>
      <c r="K143" s="171"/>
      <c r="L143" s="172"/>
      <c r="M143" s="173" t="s">
        <v>1</v>
      </c>
      <c r="N143" s="174" t="s">
        <v>35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574</v>
      </c>
      <c r="AT143" s="162" t="s">
        <v>172</v>
      </c>
      <c r="AU143" s="162" t="s">
        <v>84</v>
      </c>
      <c r="AY143" s="17" t="s">
        <v>164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472</v>
      </c>
      <c r="BM143" s="162" t="s">
        <v>351</v>
      </c>
    </row>
    <row r="144" spans="1:65" s="2" customFormat="1" ht="14.45" customHeight="1">
      <c r="A144" s="32"/>
      <c r="B144" s="149"/>
      <c r="C144" s="150" t="s">
        <v>277</v>
      </c>
      <c r="D144" s="150" t="s">
        <v>167</v>
      </c>
      <c r="E144" s="151" t="s">
        <v>606</v>
      </c>
      <c r="F144" s="152" t="s">
        <v>607</v>
      </c>
      <c r="G144" s="153" t="s">
        <v>583</v>
      </c>
      <c r="H144" s="154">
        <v>13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35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472</v>
      </c>
      <c r="AT144" s="162" t="s">
        <v>167</v>
      </c>
      <c r="AU144" s="162" t="s">
        <v>84</v>
      </c>
      <c r="AY144" s="17" t="s">
        <v>164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472</v>
      </c>
      <c r="BM144" s="162" t="s">
        <v>359</v>
      </c>
    </row>
    <row r="145" spans="1:65" s="2" customFormat="1" ht="14.45" customHeight="1">
      <c r="A145" s="32"/>
      <c r="B145" s="149"/>
      <c r="C145" s="164" t="s">
        <v>7</v>
      </c>
      <c r="D145" s="164" t="s">
        <v>172</v>
      </c>
      <c r="E145" s="165" t="s">
        <v>608</v>
      </c>
      <c r="F145" s="166" t="s">
        <v>609</v>
      </c>
      <c r="G145" s="167" t="s">
        <v>583</v>
      </c>
      <c r="H145" s="168">
        <v>13</v>
      </c>
      <c r="I145" s="169"/>
      <c r="J145" s="170">
        <f t="shared" si="0"/>
        <v>0</v>
      </c>
      <c r="K145" s="171"/>
      <c r="L145" s="172"/>
      <c r="M145" s="173" t="s">
        <v>1</v>
      </c>
      <c r="N145" s="174" t="s">
        <v>35</v>
      </c>
      <c r="O145" s="58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574</v>
      </c>
      <c r="AT145" s="162" t="s">
        <v>172</v>
      </c>
      <c r="AU145" s="162" t="s">
        <v>84</v>
      </c>
      <c r="AY145" s="17" t="s">
        <v>164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472</v>
      </c>
      <c r="BM145" s="162" t="s">
        <v>367</v>
      </c>
    </row>
    <row r="146" spans="1:65" s="2" customFormat="1" ht="14.45" customHeight="1">
      <c r="A146" s="32"/>
      <c r="B146" s="149"/>
      <c r="C146" s="164" t="s">
        <v>286</v>
      </c>
      <c r="D146" s="164" t="s">
        <v>172</v>
      </c>
      <c r="E146" s="165" t="s">
        <v>600</v>
      </c>
      <c r="F146" s="166" t="s">
        <v>601</v>
      </c>
      <c r="G146" s="167" t="s">
        <v>583</v>
      </c>
      <c r="H146" s="168">
        <v>13</v>
      </c>
      <c r="I146" s="169"/>
      <c r="J146" s="170">
        <f t="shared" si="0"/>
        <v>0</v>
      </c>
      <c r="K146" s="171"/>
      <c r="L146" s="172"/>
      <c r="M146" s="173" t="s">
        <v>1</v>
      </c>
      <c r="N146" s="174" t="s">
        <v>35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574</v>
      </c>
      <c r="AT146" s="162" t="s">
        <v>172</v>
      </c>
      <c r="AU146" s="162" t="s">
        <v>84</v>
      </c>
      <c r="AY146" s="17" t="s">
        <v>164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472</v>
      </c>
      <c r="BM146" s="162" t="s">
        <v>375</v>
      </c>
    </row>
    <row r="147" spans="1:65" s="2" customFormat="1" ht="24.2" customHeight="1">
      <c r="A147" s="32"/>
      <c r="B147" s="149"/>
      <c r="C147" s="150" t="s">
        <v>290</v>
      </c>
      <c r="D147" s="150" t="s">
        <v>167</v>
      </c>
      <c r="E147" s="151" t="s">
        <v>610</v>
      </c>
      <c r="F147" s="152" t="s">
        <v>611</v>
      </c>
      <c r="G147" s="153" t="s">
        <v>583</v>
      </c>
      <c r="H147" s="154">
        <v>43</v>
      </c>
      <c r="I147" s="155"/>
      <c r="J147" s="156">
        <f t="shared" si="0"/>
        <v>0</v>
      </c>
      <c r="K147" s="157"/>
      <c r="L147" s="33"/>
      <c r="M147" s="158" t="s">
        <v>1</v>
      </c>
      <c r="N147" s="159" t="s">
        <v>35</v>
      </c>
      <c r="O147" s="58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472</v>
      </c>
      <c r="AT147" s="162" t="s">
        <v>167</v>
      </c>
      <c r="AU147" s="162" t="s">
        <v>84</v>
      </c>
      <c r="AY147" s="17" t="s">
        <v>164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472</v>
      </c>
      <c r="BM147" s="162" t="s">
        <v>383</v>
      </c>
    </row>
    <row r="148" spans="1:65" s="2" customFormat="1" ht="14.45" customHeight="1">
      <c r="A148" s="32"/>
      <c r="B148" s="149"/>
      <c r="C148" s="164" t="s">
        <v>295</v>
      </c>
      <c r="D148" s="164" t="s">
        <v>172</v>
      </c>
      <c r="E148" s="165" t="s">
        <v>612</v>
      </c>
      <c r="F148" s="166" t="s">
        <v>613</v>
      </c>
      <c r="G148" s="167" t="s">
        <v>583</v>
      </c>
      <c r="H148" s="168">
        <v>2</v>
      </c>
      <c r="I148" s="169"/>
      <c r="J148" s="170">
        <f t="shared" si="0"/>
        <v>0</v>
      </c>
      <c r="K148" s="171"/>
      <c r="L148" s="172"/>
      <c r="M148" s="173" t="s">
        <v>1</v>
      </c>
      <c r="N148" s="174" t="s">
        <v>35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574</v>
      </c>
      <c r="AT148" s="162" t="s">
        <v>172</v>
      </c>
      <c r="AU148" s="162" t="s">
        <v>84</v>
      </c>
      <c r="AY148" s="17" t="s">
        <v>164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84</v>
      </c>
      <c r="BK148" s="163">
        <f t="shared" si="9"/>
        <v>0</v>
      </c>
      <c r="BL148" s="17" t="s">
        <v>472</v>
      </c>
      <c r="BM148" s="162" t="s">
        <v>391</v>
      </c>
    </row>
    <row r="149" spans="1:65" s="2" customFormat="1" ht="14.45" customHeight="1">
      <c r="A149" s="32"/>
      <c r="B149" s="149"/>
      <c r="C149" s="164" t="s">
        <v>299</v>
      </c>
      <c r="D149" s="164" t="s">
        <v>172</v>
      </c>
      <c r="E149" s="165" t="s">
        <v>614</v>
      </c>
      <c r="F149" s="166" t="s">
        <v>615</v>
      </c>
      <c r="G149" s="167" t="s">
        <v>583</v>
      </c>
      <c r="H149" s="168">
        <v>38</v>
      </c>
      <c r="I149" s="169"/>
      <c r="J149" s="170">
        <f t="shared" si="0"/>
        <v>0</v>
      </c>
      <c r="K149" s="171"/>
      <c r="L149" s="172"/>
      <c r="M149" s="173" t="s">
        <v>1</v>
      </c>
      <c r="N149" s="174" t="s">
        <v>35</v>
      </c>
      <c r="O149" s="58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574</v>
      </c>
      <c r="AT149" s="162" t="s">
        <v>172</v>
      </c>
      <c r="AU149" s="162" t="s">
        <v>84</v>
      </c>
      <c r="AY149" s="17" t="s">
        <v>164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84</v>
      </c>
      <c r="BK149" s="163">
        <f t="shared" si="9"/>
        <v>0</v>
      </c>
      <c r="BL149" s="17" t="s">
        <v>472</v>
      </c>
      <c r="BM149" s="162" t="s">
        <v>401</v>
      </c>
    </row>
    <row r="150" spans="1:65" s="2" customFormat="1" ht="14.45" customHeight="1">
      <c r="A150" s="32"/>
      <c r="B150" s="149"/>
      <c r="C150" s="164" t="s">
        <v>303</v>
      </c>
      <c r="D150" s="164" t="s">
        <v>172</v>
      </c>
      <c r="E150" s="165" t="s">
        <v>616</v>
      </c>
      <c r="F150" s="166" t="s">
        <v>617</v>
      </c>
      <c r="G150" s="167" t="s">
        <v>583</v>
      </c>
      <c r="H150" s="168">
        <v>3</v>
      </c>
      <c r="I150" s="169"/>
      <c r="J150" s="170">
        <f t="shared" si="0"/>
        <v>0</v>
      </c>
      <c r="K150" s="171"/>
      <c r="L150" s="172"/>
      <c r="M150" s="173" t="s">
        <v>1</v>
      </c>
      <c r="N150" s="174" t="s">
        <v>35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574</v>
      </c>
      <c r="AT150" s="162" t="s">
        <v>172</v>
      </c>
      <c r="AU150" s="162" t="s">
        <v>84</v>
      </c>
      <c r="AY150" s="17" t="s">
        <v>164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84</v>
      </c>
      <c r="BK150" s="163">
        <f t="shared" si="9"/>
        <v>0</v>
      </c>
      <c r="BL150" s="17" t="s">
        <v>472</v>
      </c>
      <c r="BM150" s="162" t="s">
        <v>412</v>
      </c>
    </row>
    <row r="151" spans="1:65" s="2" customFormat="1" ht="14.45" customHeight="1">
      <c r="A151" s="32"/>
      <c r="B151" s="149"/>
      <c r="C151" s="164" t="s">
        <v>308</v>
      </c>
      <c r="D151" s="164" t="s">
        <v>172</v>
      </c>
      <c r="E151" s="165" t="s">
        <v>600</v>
      </c>
      <c r="F151" s="166" t="s">
        <v>601</v>
      </c>
      <c r="G151" s="167" t="s">
        <v>583</v>
      </c>
      <c r="H151" s="168">
        <v>2</v>
      </c>
      <c r="I151" s="169"/>
      <c r="J151" s="170">
        <f t="shared" si="0"/>
        <v>0</v>
      </c>
      <c r="K151" s="171"/>
      <c r="L151" s="172"/>
      <c r="M151" s="173" t="s">
        <v>1</v>
      </c>
      <c r="N151" s="174" t="s">
        <v>35</v>
      </c>
      <c r="O151" s="58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574</v>
      </c>
      <c r="AT151" s="162" t="s">
        <v>172</v>
      </c>
      <c r="AU151" s="162" t="s">
        <v>84</v>
      </c>
      <c r="AY151" s="17" t="s">
        <v>164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84</v>
      </c>
      <c r="BK151" s="163">
        <f t="shared" si="9"/>
        <v>0</v>
      </c>
      <c r="BL151" s="17" t="s">
        <v>472</v>
      </c>
      <c r="BM151" s="162" t="s">
        <v>422</v>
      </c>
    </row>
    <row r="152" spans="1:65" s="2" customFormat="1" ht="14.45" customHeight="1">
      <c r="A152" s="32"/>
      <c r="B152" s="149"/>
      <c r="C152" s="164" t="s">
        <v>312</v>
      </c>
      <c r="D152" s="164" t="s">
        <v>172</v>
      </c>
      <c r="E152" s="165" t="s">
        <v>618</v>
      </c>
      <c r="F152" s="166" t="s">
        <v>619</v>
      </c>
      <c r="G152" s="167" t="s">
        <v>583</v>
      </c>
      <c r="H152" s="168">
        <v>1</v>
      </c>
      <c r="I152" s="169"/>
      <c r="J152" s="170">
        <f t="shared" si="0"/>
        <v>0</v>
      </c>
      <c r="K152" s="171"/>
      <c r="L152" s="172"/>
      <c r="M152" s="173" t="s">
        <v>1</v>
      </c>
      <c r="N152" s="174" t="s">
        <v>35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574</v>
      </c>
      <c r="AT152" s="162" t="s">
        <v>172</v>
      </c>
      <c r="AU152" s="162" t="s">
        <v>84</v>
      </c>
      <c r="AY152" s="17" t="s">
        <v>164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84</v>
      </c>
      <c r="BK152" s="163">
        <f t="shared" si="9"/>
        <v>0</v>
      </c>
      <c r="BL152" s="17" t="s">
        <v>472</v>
      </c>
      <c r="BM152" s="162" t="s">
        <v>430</v>
      </c>
    </row>
    <row r="153" spans="1:65" s="2" customFormat="1" ht="14.45" customHeight="1">
      <c r="A153" s="32"/>
      <c r="B153" s="149"/>
      <c r="C153" s="164" t="s">
        <v>316</v>
      </c>
      <c r="D153" s="164" t="s">
        <v>172</v>
      </c>
      <c r="E153" s="165" t="s">
        <v>620</v>
      </c>
      <c r="F153" s="166" t="s">
        <v>621</v>
      </c>
      <c r="G153" s="167" t="s">
        <v>583</v>
      </c>
      <c r="H153" s="168">
        <v>2</v>
      </c>
      <c r="I153" s="169"/>
      <c r="J153" s="170">
        <f t="shared" si="0"/>
        <v>0</v>
      </c>
      <c r="K153" s="171"/>
      <c r="L153" s="172"/>
      <c r="M153" s="173" t="s">
        <v>1</v>
      </c>
      <c r="N153" s="174" t="s">
        <v>35</v>
      </c>
      <c r="O153" s="58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574</v>
      </c>
      <c r="AT153" s="162" t="s">
        <v>172</v>
      </c>
      <c r="AU153" s="162" t="s">
        <v>84</v>
      </c>
      <c r="AY153" s="17" t="s">
        <v>164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7" t="s">
        <v>84</v>
      </c>
      <c r="BK153" s="163">
        <f t="shared" si="9"/>
        <v>0</v>
      </c>
      <c r="BL153" s="17" t="s">
        <v>472</v>
      </c>
      <c r="BM153" s="162" t="s">
        <v>438</v>
      </c>
    </row>
    <row r="154" spans="1:65" s="2" customFormat="1" ht="14.45" customHeight="1">
      <c r="A154" s="32"/>
      <c r="B154" s="149"/>
      <c r="C154" s="164" t="s">
        <v>320</v>
      </c>
      <c r="D154" s="164" t="s">
        <v>172</v>
      </c>
      <c r="E154" s="165" t="s">
        <v>622</v>
      </c>
      <c r="F154" s="166" t="s">
        <v>623</v>
      </c>
      <c r="G154" s="167" t="s">
        <v>583</v>
      </c>
      <c r="H154" s="168">
        <v>1</v>
      </c>
      <c r="I154" s="169"/>
      <c r="J154" s="170">
        <f t="shared" si="0"/>
        <v>0</v>
      </c>
      <c r="K154" s="171"/>
      <c r="L154" s="172"/>
      <c r="M154" s="173" t="s">
        <v>1</v>
      </c>
      <c r="N154" s="174" t="s">
        <v>35</v>
      </c>
      <c r="O154" s="58"/>
      <c r="P154" s="160">
        <f t="shared" si="1"/>
        <v>0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574</v>
      </c>
      <c r="AT154" s="162" t="s">
        <v>172</v>
      </c>
      <c r="AU154" s="162" t="s">
        <v>84</v>
      </c>
      <c r="AY154" s="17" t="s">
        <v>164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7" t="s">
        <v>84</v>
      </c>
      <c r="BK154" s="163">
        <f t="shared" si="9"/>
        <v>0</v>
      </c>
      <c r="BL154" s="17" t="s">
        <v>472</v>
      </c>
      <c r="BM154" s="162" t="s">
        <v>446</v>
      </c>
    </row>
    <row r="155" spans="1:65" s="2" customFormat="1" ht="14.45" customHeight="1">
      <c r="A155" s="32"/>
      <c r="B155" s="149"/>
      <c r="C155" s="164" t="s">
        <v>324</v>
      </c>
      <c r="D155" s="164" t="s">
        <v>172</v>
      </c>
      <c r="E155" s="165" t="s">
        <v>624</v>
      </c>
      <c r="F155" s="166" t="s">
        <v>625</v>
      </c>
      <c r="G155" s="167" t="s">
        <v>583</v>
      </c>
      <c r="H155" s="168">
        <v>4</v>
      </c>
      <c r="I155" s="169"/>
      <c r="J155" s="170">
        <f t="shared" si="0"/>
        <v>0</v>
      </c>
      <c r="K155" s="171"/>
      <c r="L155" s="172"/>
      <c r="M155" s="173" t="s">
        <v>1</v>
      </c>
      <c r="N155" s="174" t="s">
        <v>35</v>
      </c>
      <c r="O155" s="58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574</v>
      </c>
      <c r="AT155" s="162" t="s">
        <v>172</v>
      </c>
      <c r="AU155" s="162" t="s">
        <v>84</v>
      </c>
      <c r="AY155" s="17" t="s">
        <v>164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7" t="s">
        <v>84</v>
      </c>
      <c r="BK155" s="163">
        <f t="shared" si="9"/>
        <v>0</v>
      </c>
      <c r="BL155" s="17" t="s">
        <v>472</v>
      </c>
      <c r="BM155" s="162" t="s">
        <v>456</v>
      </c>
    </row>
    <row r="156" spans="1:65" s="2" customFormat="1" ht="14.45" customHeight="1">
      <c r="A156" s="32"/>
      <c r="B156" s="149"/>
      <c r="C156" s="164" t="s">
        <v>328</v>
      </c>
      <c r="D156" s="164" t="s">
        <v>172</v>
      </c>
      <c r="E156" s="165" t="s">
        <v>626</v>
      </c>
      <c r="F156" s="166" t="s">
        <v>627</v>
      </c>
      <c r="G156" s="167" t="s">
        <v>583</v>
      </c>
      <c r="H156" s="168">
        <v>1</v>
      </c>
      <c r="I156" s="169"/>
      <c r="J156" s="170">
        <f t="shared" si="0"/>
        <v>0</v>
      </c>
      <c r="K156" s="171"/>
      <c r="L156" s="172"/>
      <c r="M156" s="173" t="s">
        <v>1</v>
      </c>
      <c r="N156" s="174" t="s">
        <v>35</v>
      </c>
      <c r="O156" s="58"/>
      <c r="P156" s="160">
        <f t="shared" si="1"/>
        <v>0</v>
      </c>
      <c r="Q156" s="160">
        <v>0</v>
      </c>
      <c r="R156" s="160">
        <f t="shared" si="2"/>
        <v>0</v>
      </c>
      <c r="S156" s="160">
        <v>0</v>
      </c>
      <c r="T156" s="161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574</v>
      </c>
      <c r="AT156" s="162" t="s">
        <v>172</v>
      </c>
      <c r="AU156" s="162" t="s">
        <v>84</v>
      </c>
      <c r="AY156" s="17" t="s">
        <v>164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7" t="s">
        <v>84</v>
      </c>
      <c r="BK156" s="163">
        <f t="shared" si="9"/>
        <v>0</v>
      </c>
      <c r="BL156" s="17" t="s">
        <v>472</v>
      </c>
      <c r="BM156" s="162" t="s">
        <v>464</v>
      </c>
    </row>
    <row r="157" spans="1:65" s="2" customFormat="1" ht="14.45" customHeight="1">
      <c r="A157" s="32"/>
      <c r="B157" s="149"/>
      <c r="C157" s="164" t="s">
        <v>175</v>
      </c>
      <c r="D157" s="164" t="s">
        <v>172</v>
      </c>
      <c r="E157" s="165" t="s">
        <v>628</v>
      </c>
      <c r="F157" s="166" t="s">
        <v>629</v>
      </c>
      <c r="G157" s="167" t="s">
        <v>583</v>
      </c>
      <c r="H157" s="168">
        <v>1</v>
      </c>
      <c r="I157" s="169"/>
      <c r="J157" s="170">
        <f t="shared" si="0"/>
        <v>0</v>
      </c>
      <c r="K157" s="171"/>
      <c r="L157" s="172"/>
      <c r="M157" s="173" t="s">
        <v>1</v>
      </c>
      <c r="N157" s="174" t="s">
        <v>35</v>
      </c>
      <c r="O157" s="58"/>
      <c r="P157" s="160">
        <f t="shared" si="1"/>
        <v>0</v>
      </c>
      <c r="Q157" s="160">
        <v>0</v>
      </c>
      <c r="R157" s="160">
        <f t="shared" si="2"/>
        <v>0</v>
      </c>
      <c r="S157" s="160">
        <v>0</v>
      </c>
      <c r="T157" s="161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574</v>
      </c>
      <c r="AT157" s="162" t="s">
        <v>172</v>
      </c>
      <c r="AU157" s="162" t="s">
        <v>84</v>
      </c>
      <c r="AY157" s="17" t="s">
        <v>164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7" t="s">
        <v>84</v>
      </c>
      <c r="BK157" s="163">
        <f t="shared" si="9"/>
        <v>0</v>
      </c>
      <c r="BL157" s="17" t="s">
        <v>472</v>
      </c>
      <c r="BM157" s="162" t="s">
        <v>472</v>
      </c>
    </row>
    <row r="158" spans="1:65" s="2" customFormat="1" ht="14.45" customHeight="1">
      <c r="A158" s="32"/>
      <c r="B158" s="149"/>
      <c r="C158" s="164" t="s">
        <v>337</v>
      </c>
      <c r="D158" s="164" t="s">
        <v>172</v>
      </c>
      <c r="E158" s="165" t="s">
        <v>630</v>
      </c>
      <c r="F158" s="166" t="s">
        <v>631</v>
      </c>
      <c r="G158" s="167" t="s">
        <v>583</v>
      </c>
      <c r="H158" s="168">
        <v>10</v>
      </c>
      <c r="I158" s="169"/>
      <c r="J158" s="170">
        <f t="shared" ref="J158:J189" si="10">ROUND(I158*H158,2)</f>
        <v>0</v>
      </c>
      <c r="K158" s="171"/>
      <c r="L158" s="172"/>
      <c r="M158" s="173" t="s">
        <v>1</v>
      </c>
      <c r="N158" s="174" t="s">
        <v>35</v>
      </c>
      <c r="O158" s="58"/>
      <c r="P158" s="160">
        <f t="shared" ref="P158:P189" si="11">O158*H158</f>
        <v>0</v>
      </c>
      <c r="Q158" s="160">
        <v>0</v>
      </c>
      <c r="R158" s="160">
        <f t="shared" ref="R158:R189" si="12">Q158*H158</f>
        <v>0</v>
      </c>
      <c r="S158" s="160">
        <v>0</v>
      </c>
      <c r="T158" s="161">
        <f t="shared" ref="T158:T189" si="13"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574</v>
      </c>
      <c r="AT158" s="162" t="s">
        <v>172</v>
      </c>
      <c r="AU158" s="162" t="s">
        <v>84</v>
      </c>
      <c r="AY158" s="17" t="s">
        <v>164</v>
      </c>
      <c r="BE158" s="163">
        <f t="shared" ref="BE158:BE189" si="14">IF(N158="základná",J158,0)</f>
        <v>0</v>
      </c>
      <c r="BF158" s="163">
        <f t="shared" ref="BF158:BF189" si="15">IF(N158="znížená",J158,0)</f>
        <v>0</v>
      </c>
      <c r="BG158" s="163">
        <f t="shared" ref="BG158:BG189" si="16">IF(N158="zákl. prenesená",J158,0)</f>
        <v>0</v>
      </c>
      <c r="BH158" s="163">
        <f t="shared" ref="BH158:BH189" si="17">IF(N158="zníž. prenesená",J158,0)</f>
        <v>0</v>
      </c>
      <c r="BI158" s="163">
        <f t="shared" ref="BI158:BI189" si="18">IF(N158="nulová",J158,0)</f>
        <v>0</v>
      </c>
      <c r="BJ158" s="17" t="s">
        <v>84</v>
      </c>
      <c r="BK158" s="163">
        <f t="shared" ref="BK158:BK189" si="19">ROUND(I158*H158,2)</f>
        <v>0</v>
      </c>
      <c r="BL158" s="17" t="s">
        <v>472</v>
      </c>
      <c r="BM158" s="162" t="s">
        <v>483</v>
      </c>
    </row>
    <row r="159" spans="1:65" s="2" customFormat="1" ht="14.45" customHeight="1">
      <c r="A159" s="32"/>
      <c r="B159" s="149"/>
      <c r="C159" s="164" t="s">
        <v>343</v>
      </c>
      <c r="D159" s="164" t="s">
        <v>172</v>
      </c>
      <c r="E159" s="165" t="s">
        <v>632</v>
      </c>
      <c r="F159" s="166" t="s">
        <v>633</v>
      </c>
      <c r="G159" s="167" t="s">
        <v>583</v>
      </c>
      <c r="H159" s="168">
        <v>10</v>
      </c>
      <c r="I159" s="169"/>
      <c r="J159" s="170">
        <f t="shared" si="10"/>
        <v>0</v>
      </c>
      <c r="K159" s="171"/>
      <c r="L159" s="172"/>
      <c r="M159" s="173" t="s">
        <v>1</v>
      </c>
      <c r="N159" s="174" t="s">
        <v>35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574</v>
      </c>
      <c r="AT159" s="162" t="s">
        <v>172</v>
      </c>
      <c r="AU159" s="162" t="s">
        <v>84</v>
      </c>
      <c r="AY159" s="17" t="s">
        <v>164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84</v>
      </c>
      <c r="BK159" s="163">
        <f t="shared" si="19"/>
        <v>0</v>
      </c>
      <c r="BL159" s="17" t="s">
        <v>472</v>
      </c>
      <c r="BM159" s="162" t="s">
        <v>493</v>
      </c>
    </row>
    <row r="160" spans="1:65" s="2" customFormat="1" ht="14.45" customHeight="1">
      <c r="A160" s="32"/>
      <c r="B160" s="149"/>
      <c r="C160" s="164" t="s">
        <v>347</v>
      </c>
      <c r="D160" s="164" t="s">
        <v>172</v>
      </c>
      <c r="E160" s="165" t="s">
        <v>634</v>
      </c>
      <c r="F160" s="166" t="s">
        <v>635</v>
      </c>
      <c r="G160" s="167" t="s">
        <v>583</v>
      </c>
      <c r="H160" s="168">
        <v>1</v>
      </c>
      <c r="I160" s="169"/>
      <c r="J160" s="170">
        <f t="shared" si="10"/>
        <v>0</v>
      </c>
      <c r="K160" s="171"/>
      <c r="L160" s="172"/>
      <c r="M160" s="173" t="s">
        <v>1</v>
      </c>
      <c r="N160" s="174" t="s">
        <v>35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574</v>
      </c>
      <c r="AT160" s="162" t="s">
        <v>172</v>
      </c>
      <c r="AU160" s="162" t="s">
        <v>84</v>
      </c>
      <c r="AY160" s="17" t="s">
        <v>164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84</v>
      </c>
      <c r="BK160" s="163">
        <f t="shared" si="19"/>
        <v>0</v>
      </c>
      <c r="BL160" s="17" t="s">
        <v>472</v>
      </c>
      <c r="BM160" s="162" t="s">
        <v>503</v>
      </c>
    </row>
    <row r="161" spans="1:65" s="2" customFormat="1" ht="24.2" customHeight="1">
      <c r="A161" s="32"/>
      <c r="B161" s="149"/>
      <c r="C161" s="164" t="s">
        <v>351</v>
      </c>
      <c r="D161" s="164" t="s">
        <v>172</v>
      </c>
      <c r="E161" s="165" t="s">
        <v>636</v>
      </c>
      <c r="F161" s="166" t="s">
        <v>637</v>
      </c>
      <c r="G161" s="167" t="s">
        <v>583</v>
      </c>
      <c r="H161" s="168">
        <v>3</v>
      </c>
      <c r="I161" s="169"/>
      <c r="J161" s="170">
        <f t="shared" si="10"/>
        <v>0</v>
      </c>
      <c r="K161" s="171"/>
      <c r="L161" s="172"/>
      <c r="M161" s="173" t="s">
        <v>1</v>
      </c>
      <c r="N161" s="174" t="s">
        <v>35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574</v>
      </c>
      <c r="AT161" s="162" t="s">
        <v>172</v>
      </c>
      <c r="AU161" s="162" t="s">
        <v>84</v>
      </c>
      <c r="AY161" s="17" t="s">
        <v>164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84</v>
      </c>
      <c r="BK161" s="163">
        <f t="shared" si="19"/>
        <v>0</v>
      </c>
      <c r="BL161" s="17" t="s">
        <v>472</v>
      </c>
      <c r="BM161" s="162" t="s">
        <v>513</v>
      </c>
    </row>
    <row r="162" spans="1:65" s="2" customFormat="1" ht="14.45" customHeight="1">
      <c r="A162" s="32"/>
      <c r="B162" s="149"/>
      <c r="C162" s="164" t="s">
        <v>355</v>
      </c>
      <c r="D162" s="164" t="s">
        <v>172</v>
      </c>
      <c r="E162" s="165" t="s">
        <v>638</v>
      </c>
      <c r="F162" s="166" t="s">
        <v>639</v>
      </c>
      <c r="G162" s="167" t="s">
        <v>583</v>
      </c>
      <c r="H162" s="168">
        <v>1</v>
      </c>
      <c r="I162" s="169"/>
      <c r="J162" s="170">
        <f t="shared" si="10"/>
        <v>0</v>
      </c>
      <c r="K162" s="171"/>
      <c r="L162" s="172"/>
      <c r="M162" s="173" t="s">
        <v>1</v>
      </c>
      <c r="N162" s="174" t="s">
        <v>35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574</v>
      </c>
      <c r="AT162" s="162" t="s">
        <v>172</v>
      </c>
      <c r="AU162" s="162" t="s">
        <v>84</v>
      </c>
      <c r="AY162" s="17" t="s">
        <v>164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84</v>
      </c>
      <c r="BK162" s="163">
        <f t="shared" si="19"/>
        <v>0</v>
      </c>
      <c r="BL162" s="17" t="s">
        <v>472</v>
      </c>
      <c r="BM162" s="162" t="s">
        <v>640</v>
      </c>
    </row>
    <row r="163" spans="1:65" s="2" customFormat="1" ht="24.2" customHeight="1">
      <c r="A163" s="32"/>
      <c r="B163" s="149"/>
      <c r="C163" s="164" t="s">
        <v>359</v>
      </c>
      <c r="D163" s="164" t="s">
        <v>172</v>
      </c>
      <c r="E163" s="165" t="s">
        <v>641</v>
      </c>
      <c r="F163" s="166" t="s">
        <v>642</v>
      </c>
      <c r="G163" s="167" t="s">
        <v>583</v>
      </c>
      <c r="H163" s="168">
        <v>1</v>
      </c>
      <c r="I163" s="169"/>
      <c r="J163" s="170">
        <f t="shared" si="10"/>
        <v>0</v>
      </c>
      <c r="K163" s="171"/>
      <c r="L163" s="172"/>
      <c r="M163" s="173" t="s">
        <v>1</v>
      </c>
      <c r="N163" s="174" t="s">
        <v>35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574</v>
      </c>
      <c r="AT163" s="162" t="s">
        <v>172</v>
      </c>
      <c r="AU163" s="162" t="s">
        <v>84</v>
      </c>
      <c r="AY163" s="17" t="s">
        <v>164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84</v>
      </c>
      <c r="BK163" s="163">
        <f t="shared" si="19"/>
        <v>0</v>
      </c>
      <c r="BL163" s="17" t="s">
        <v>472</v>
      </c>
      <c r="BM163" s="162" t="s">
        <v>643</v>
      </c>
    </row>
    <row r="164" spans="1:65" s="2" customFormat="1" ht="14.45" customHeight="1">
      <c r="A164" s="32"/>
      <c r="B164" s="149"/>
      <c r="C164" s="164" t="s">
        <v>363</v>
      </c>
      <c r="D164" s="164" t="s">
        <v>172</v>
      </c>
      <c r="E164" s="165" t="s">
        <v>644</v>
      </c>
      <c r="F164" s="166" t="s">
        <v>645</v>
      </c>
      <c r="G164" s="167" t="s">
        <v>583</v>
      </c>
      <c r="H164" s="168">
        <v>1</v>
      </c>
      <c r="I164" s="169"/>
      <c r="J164" s="170">
        <f t="shared" si="10"/>
        <v>0</v>
      </c>
      <c r="K164" s="171"/>
      <c r="L164" s="172"/>
      <c r="M164" s="173" t="s">
        <v>1</v>
      </c>
      <c r="N164" s="174" t="s">
        <v>35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574</v>
      </c>
      <c r="AT164" s="162" t="s">
        <v>172</v>
      </c>
      <c r="AU164" s="162" t="s">
        <v>84</v>
      </c>
      <c r="AY164" s="17" t="s">
        <v>164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84</v>
      </c>
      <c r="BK164" s="163">
        <f t="shared" si="19"/>
        <v>0</v>
      </c>
      <c r="BL164" s="17" t="s">
        <v>472</v>
      </c>
      <c r="BM164" s="162" t="s">
        <v>646</v>
      </c>
    </row>
    <row r="165" spans="1:65" s="2" customFormat="1" ht="24.2" customHeight="1">
      <c r="A165" s="32"/>
      <c r="B165" s="149"/>
      <c r="C165" s="164" t="s">
        <v>367</v>
      </c>
      <c r="D165" s="164" t="s">
        <v>172</v>
      </c>
      <c r="E165" s="165" t="s">
        <v>647</v>
      </c>
      <c r="F165" s="166" t="s">
        <v>648</v>
      </c>
      <c r="G165" s="167" t="s">
        <v>583</v>
      </c>
      <c r="H165" s="168">
        <v>1</v>
      </c>
      <c r="I165" s="169"/>
      <c r="J165" s="170">
        <f t="shared" si="10"/>
        <v>0</v>
      </c>
      <c r="K165" s="171"/>
      <c r="L165" s="172"/>
      <c r="M165" s="173" t="s">
        <v>1</v>
      </c>
      <c r="N165" s="174" t="s">
        <v>35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574</v>
      </c>
      <c r="AT165" s="162" t="s">
        <v>172</v>
      </c>
      <c r="AU165" s="162" t="s">
        <v>84</v>
      </c>
      <c r="AY165" s="17" t="s">
        <v>164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84</v>
      </c>
      <c r="BK165" s="163">
        <f t="shared" si="19"/>
        <v>0</v>
      </c>
      <c r="BL165" s="17" t="s">
        <v>472</v>
      </c>
      <c r="BM165" s="162" t="s">
        <v>649</v>
      </c>
    </row>
    <row r="166" spans="1:65" s="2" customFormat="1" ht="14.45" customHeight="1">
      <c r="A166" s="32"/>
      <c r="B166" s="149"/>
      <c r="C166" s="150" t="s">
        <v>371</v>
      </c>
      <c r="D166" s="150" t="s">
        <v>167</v>
      </c>
      <c r="E166" s="151" t="s">
        <v>650</v>
      </c>
      <c r="F166" s="152" t="s">
        <v>651</v>
      </c>
      <c r="G166" s="153" t="s">
        <v>583</v>
      </c>
      <c r="H166" s="154">
        <v>22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35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472</v>
      </c>
      <c r="AT166" s="162" t="s">
        <v>167</v>
      </c>
      <c r="AU166" s="162" t="s">
        <v>84</v>
      </c>
      <c r="AY166" s="17" t="s">
        <v>164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84</v>
      </c>
      <c r="BK166" s="163">
        <f t="shared" si="19"/>
        <v>0</v>
      </c>
      <c r="BL166" s="17" t="s">
        <v>472</v>
      </c>
      <c r="BM166" s="162" t="s">
        <v>652</v>
      </c>
    </row>
    <row r="167" spans="1:65" s="2" customFormat="1" ht="14.45" customHeight="1">
      <c r="A167" s="32"/>
      <c r="B167" s="149"/>
      <c r="C167" s="150" t="s">
        <v>375</v>
      </c>
      <c r="D167" s="150" t="s">
        <v>167</v>
      </c>
      <c r="E167" s="151" t="s">
        <v>653</v>
      </c>
      <c r="F167" s="152" t="s">
        <v>654</v>
      </c>
      <c r="G167" s="153" t="s">
        <v>583</v>
      </c>
      <c r="H167" s="154">
        <v>1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35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472</v>
      </c>
      <c r="AT167" s="162" t="s">
        <v>167</v>
      </c>
      <c r="AU167" s="162" t="s">
        <v>84</v>
      </c>
      <c r="AY167" s="17" t="s">
        <v>164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84</v>
      </c>
      <c r="BK167" s="163">
        <f t="shared" si="19"/>
        <v>0</v>
      </c>
      <c r="BL167" s="17" t="s">
        <v>472</v>
      </c>
      <c r="BM167" s="162" t="s">
        <v>655</v>
      </c>
    </row>
    <row r="168" spans="1:65" s="2" customFormat="1" ht="14.45" customHeight="1">
      <c r="A168" s="32"/>
      <c r="B168" s="149"/>
      <c r="C168" s="150" t="s">
        <v>379</v>
      </c>
      <c r="D168" s="150" t="s">
        <v>167</v>
      </c>
      <c r="E168" s="151" t="s">
        <v>656</v>
      </c>
      <c r="F168" s="152" t="s">
        <v>657</v>
      </c>
      <c r="G168" s="153" t="s">
        <v>583</v>
      </c>
      <c r="H168" s="154">
        <v>1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35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472</v>
      </c>
      <c r="AT168" s="162" t="s">
        <v>167</v>
      </c>
      <c r="AU168" s="162" t="s">
        <v>84</v>
      </c>
      <c r="AY168" s="17" t="s">
        <v>164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84</v>
      </c>
      <c r="BK168" s="163">
        <f t="shared" si="19"/>
        <v>0</v>
      </c>
      <c r="BL168" s="17" t="s">
        <v>472</v>
      </c>
      <c r="BM168" s="162" t="s">
        <v>658</v>
      </c>
    </row>
    <row r="169" spans="1:65" s="2" customFormat="1" ht="14.45" customHeight="1">
      <c r="A169" s="32"/>
      <c r="B169" s="149"/>
      <c r="C169" s="150" t="s">
        <v>383</v>
      </c>
      <c r="D169" s="150" t="s">
        <v>167</v>
      </c>
      <c r="E169" s="151" t="s">
        <v>659</v>
      </c>
      <c r="F169" s="152" t="s">
        <v>660</v>
      </c>
      <c r="G169" s="153" t="s">
        <v>583</v>
      </c>
      <c r="H169" s="154">
        <v>1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35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472</v>
      </c>
      <c r="AT169" s="162" t="s">
        <v>167</v>
      </c>
      <c r="AU169" s="162" t="s">
        <v>84</v>
      </c>
      <c r="AY169" s="17" t="s">
        <v>164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84</v>
      </c>
      <c r="BK169" s="163">
        <f t="shared" si="19"/>
        <v>0</v>
      </c>
      <c r="BL169" s="17" t="s">
        <v>472</v>
      </c>
      <c r="BM169" s="162" t="s">
        <v>661</v>
      </c>
    </row>
    <row r="170" spans="1:65" s="2" customFormat="1" ht="14.45" customHeight="1">
      <c r="A170" s="32"/>
      <c r="B170" s="149"/>
      <c r="C170" s="150" t="s">
        <v>387</v>
      </c>
      <c r="D170" s="150" t="s">
        <v>167</v>
      </c>
      <c r="E170" s="151" t="s">
        <v>662</v>
      </c>
      <c r="F170" s="152" t="s">
        <v>663</v>
      </c>
      <c r="G170" s="153" t="s">
        <v>583</v>
      </c>
      <c r="H170" s="154">
        <v>1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35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472</v>
      </c>
      <c r="AT170" s="162" t="s">
        <v>167</v>
      </c>
      <c r="AU170" s="162" t="s">
        <v>84</v>
      </c>
      <c r="AY170" s="17" t="s">
        <v>164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84</v>
      </c>
      <c r="BK170" s="163">
        <f t="shared" si="19"/>
        <v>0</v>
      </c>
      <c r="BL170" s="17" t="s">
        <v>472</v>
      </c>
      <c r="BM170" s="162" t="s">
        <v>664</v>
      </c>
    </row>
    <row r="171" spans="1:65" s="2" customFormat="1" ht="14.45" customHeight="1">
      <c r="A171" s="32"/>
      <c r="B171" s="149"/>
      <c r="C171" s="150" t="s">
        <v>391</v>
      </c>
      <c r="D171" s="150" t="s">
        <v>167</v>
      </c>
      <c r="E171" s="151" t="s">
        <v>665</v>
      </c>
      <c r="F171" s="152" t="s">
        <v>666</v>
      </c>
      <c r="G171" s="153" t="s">
        <v>583</v>
      </c>
      <c r="H171" s="154">
        <v>1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35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472</v>
      </c>
      <c r="AT171" s="162" t="s">
        <v>167</v>
      </c>
      <c r="AU171" s="162" t="s">
        <v>84</v>
      </c>
      <c r="AY171" s="17" t="s">
        <v>164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84</v>
      </c>
      <c r="BK171" s="163">
        <f t="shared" si="19"/>
        <v>0</v>
      </c>
      <c r="BL171" s="17" t="s">
        <v>472</v>
      </c>
      <c r="BM171" s="162" t="s">
        <v>667</v>
      </c>
    </row>
    <row r="172" spans="1:65" s="2" customFormat="1" ht="24.2" customHeight="1">
      <c r="A172" s="32"/>
      <c r="B172" s="149"/>
      <c r="C172" s="164" t="s">
        <v>397</v>
      </c>
      <c r="D172" s="164" t="s">
        <v>172</v>
      </c>
      <c r="E172" s="165" t="s">
        <v>668</v>
      </c>
      <c r="F172" s="166" t="s">
        <v>669</v>
      </c>
      <c r="G172" s="167" t="s">
        <v>583</v>
      </c>
      <c r="H172" s="168">
        <v>1</v>
      </c>
      <c r="I172" s="169"/>
      <c r="J172" s="170">
        <f t="shared" si="10"/>
        <v>0</v>
      </c>
      <c r="K172" s="171"/>
      <c r="L172" s="172"/>
      <c r="M172" s="173" t="s">
        <v>1</v>
      </c>
      <c r="N172" s="174" t="s">
        <v>35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574</v>
      </c>
      <c r="AT172" s="162" t="s">
        <v>172</v>
      </c>
      <c r="AU172" s="162" t="s">
        <v>84</v>
      </c>
      <c r="AY172" s="17" t="s">
        <v>164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84</v>
      </c>
      <c r="BK172" s="163">
        <f t="shared" si="19"/>
        <v>0</v>
      </c>
      <c r="BL172" s="17" t="s">
        <v>472</v>
      </c>
      <c r="BM172" s="162" t="s">
        <v>670</v>
      </c>
    </row>
    <row r="173" spans="1:65" s="2" customFormat="1" ht="14.45" customHeight="1">
      <c r="A173" s="32"/>
      <c r="B173" s="149"/>
      <c r="C173" s="150" t="s">
        <v>401</v>
      </c>
      <c r="D173" s="150" t="s">
        <v>167</v>
      </c>
      <c r="E173" s="151" t="s">
        <v>671</v>
      </c>
      <c r="F173" s="152" t="s">
        <v>672</v>
      </c>
      <c r="G173" s="153" t="s">
        <v>583</v>
      </c>
      <c r="H173" s="154">
        <v>1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35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472</v>
      </c>
      <c r="AT173" s="162" t="s">
        <v>167</v>
      </c>
      <c r="AU173" s="162" t="s">
        <v>84</v>
      </c>
      <c r="AY173" s="17" t="s">
        <v>164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84</v>
      </c>
      <c r="BK173" s="163">
        <f t="shared" si="19"/>
        <v>0</v>
      </c>
      <c r="BL173" s="17" t="s">
        <v>472</v>
      </c>
      <c r="BM173" s="162" t="s">
        <v>673</v>
      </c>
    </row>
    <row r="174" spans="1:65" s="2" customFormat="1" ht="14.45" customHeight="1">
      <c r="A174" s="32"/>
      <c r="B174" s="149"/>
      <c r="C174" s="150" t="s">
        <v>407</v>
      </c>
      <c r="D174" s="150" t="s">
        <v>167</v>
      </c>
      <c r="E174" s="151" t="s">
        <v>674</v>
      </c>
      <c r="F174" s="152" t="s">
        <v>675</v>
      </c>
      <c r="G174" s="153" t="s">
        <v>583</v>
      </c>
      <c r="H174" s="154">
        <v>12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35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472</v>
      </c>
      <c r="AT174" s="162" t="s">
        <v>167</v>
      </c>
      <c r="AU174" s="162" t="s">
        <v>84</v>
      </c>
      <c r="AY174" s="17" t="s">
        <v>164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84</v>
      </c>
      <c r="BK174" s="163">
        <f t="shared" si="19"/>
        <v>0</v>
      </c>
      <c r="BL174" s="17" t="s">
        <v>472</v>
      </c>
      <c r="BM174" s="162" t="s">
        <v>676</v>
      </c>
    </row>
    <row r="175" spans="1:65" s="2" customFormat="1" ht="14.45" customHeight="1">
      <c r="A175" s="32"/>
      <c r="B175" s="149"/>
      <c r="C175" s="150" t="s">
        <v>412</v>
      </c>
      <c r="D175" s="150" t="s">
        <v>167</v>
      </c>
      <c r="E175" s="151" t="s">
        <v>677</v>
      </c>
      <c r="F175" s="152" t="s">
        <v>675</v>
      </c>
      <c r="G175" s="153" t="s">
        <v>583</v>
      </c>
      <c r="H175" s="154">
        <v>12</v>
      </c>
      <c r="I175" s="155"/>
      <c r="J175" s="156">
        <f t="shared" si="10"/>
        <v>0</v>
      </c>
      <c r="K175" s="157"/>
      <c r="L175" s="33"/>
      <c r="M175" s="158" t="s">
        <v>1</v>
      </c>
      <c r="N175" s="159" t="s">
        <v>35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472</v>
      </c>
      <c r="AT175" s="162" t="s">
        <v>167</v>
      </c>
      <c r="AU175" s="162" t="s">
        <v>84</v>
      </c>
      <c r="AY175" s="17" t="s">
        <v>164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84</v>
      </c>
      <c r="BK175" s="163">
        <f t="shared" si="19"/>
        <v>0</v>
      </c>
      <c r="BL175" s="17" t="s">
        <v>472</v>
      </c>
      <c r="BM175" s="162" t="s">
        <v>678</v>
      </c>
    </row>
    <row r="176" spans="1:65" s="2" customFormat="1" ht="14.45" customHeight="1">
      <c r="A176" s="32"/>
      <c r="B176" s="149"/>
      <c r="C176" s="150" t="s">
        <v>418</v>
      </c>
      <c r="D176" s="150" t="s">
        <v>167</v>
      </c>
      <c r="E176" s="151" t="s">
        <v>679</v>
      </c>
      <c r="F176" s="152" t="s">
        <v>680</v>
      </c>
      <c r="G176" s="153" t="s">
        <v>583</v>
      </c>
      <c r="H176" s="154">
        <v>65</v>
      </c>
      <c r="I176" s="155"/>
      <c r="J176" s="156">
        <f t="shared" si="10"/>
        <v>0</v>
      </c>
      <c r="K176" s="157"/>
      <c r="L176" s="33"/>
      <c r="M176" s="158" t="s">
        <v>1</v>
      </c>
      <c r="N176" s="159" t="s">
        <v>35</v>
      </c>
      <c r="O176" s="58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472</v>
      </c>
      <c r="AT176" s="162" t="s">
        <v>167</v>
      </c>
      <c r="AU176" s="162" t="s">
        <v>84</v>
      </c>
      <c r="AY176" s="17" t="s">
        <v>164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7" t="s">
        <v>84</v>
      </c>
      <c r="BK176" s="163">
        <f t="shared" si="19"/>
        <v>0</v>
      </c>
      <c r="BL176" s="17" t="s">
        <v>472</v>
      </c>
      <c r="BM176" s="162" t="s">
        <v>681</v>
      </c>
    </row>
    <row r="177" spans="1:65" s="2" customFormat="1" ht="24.2" customHeight="1">
      <c r="A177" s="32"/>
      <c r="B177" s="149"/>
      <c r="C177" s="164" t="s">
        <v>422</v>
      </c>
      <c r="D177" s="164" t="s">
        <v>172</v>
      </c>
      <c r="E177" s="165" t="s">
        <v>682</v>
      </c>
      <c r="F177" s="166" t="s">
        <v>683</v>
      </c>
      <c r="G177" s="167" t="s">
        <v>583</v>
      </c>
      <c r="H177" s="168">
        <v>12</v>
      </c>
      <c r="I177" s="169"/>
      <c r="J177" s="170">
        <f t="shared" si="10"/>
        <v>0</v>
      </c>
      <c r="K177" s="171"/>
      <c r="L177" s="172"/>
      <c r="M177" s="173" t="s">
        <v>1</v>
      </c>
      <c r="N177" s="174" t="s">
        <v>35</v>
      </c>
      <c r="O177" s="58"/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574</v>
      </c>
      <c r="AT177" s="162" t="s">
        <v>172</v>
      </c>
      <c r="AU177" s="162" t="s">
        <v>84</v>
      </c>
      <c r="AY177" s="17" t="s">
        <v>164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7" t="s">
        <v>84</v>
      </c>
      <c r="BK177" s="163">
        <f t="shared" si="19"/>
        <v>0</v>
      </c>
      <c r="BL177" s="17" t="s">
        <v>472</v>
      </c>
      <c r="BM177" s="162" t="s">
        <v>684</v>
      </c>
    </row>
    <row r="178" spans="1:65" s="2" customFormat="1" ht="24.2" customHeight="1">
      <c r="A178" s="32"/>
      <c r="B178" s="149"/>
      <c r="C178" s="164" t="s">
        <v>426</v>
      </c>
      <c r="D178" s="164" t="s">
        <v>172</v>
      </c>
      <c r="E178" s="165" t="s">
        <v>685</v>
      </c>
      <c r="F178" s="166" t="s">
        <v>686</v>
      </c>
      <c r="G178" s="167" t="s">
        <v>583</v>
      </c>
      <c r="H178" s="168">
        <v>11</v>
      </c>
      <c r="I178" s="169"/>
      <c r="J178" s="170">
        <f t="shared" si="10"/>
        <v>0</v>
      </c>
      <c r="K178" s="171"/>
      <c r="L178" s="172"/>
      <c r="M178" s="173" t="s">
        <v>1</v>
      </c>
      <c r="N178" s="174" t="s">
        <v>35</v>
      </c>
      <c r="O178" s="58"/>
      <c r="P178" s="160">
        <f t="shared" si="11"/>
        <v>0</v>
      </c>
      <c r="Q178" s="160">
        <v>0</v>
      </c>
      <c r="R178" s="160">
        <f t="shared" si="12"/>
        <v>0</v>
      </c>
      <c r="S178" s="160">
        <v>0</v>
      </c>
      <c r="T178" s="161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574</v>
      </c>
      <c r="AT178" s="162" t="s">
        <v>172</v>
      </c>
      <c r="AU178" s="162" t="s">
        <v>84</v>
      </c>
      <c r="AY178" s="17" t="s">
        <v>164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7" t="s">
        <v>84</v>
      </c>
      <c r="BK178" s="163">
        <f t="shared" si="19"/>
        <v>0</v>
      </c>
      <c r="BL178" s="17" t="s">
        <v>472</v>
      </c>
      <c r="BM178" s="162" t="s">
        <v>687</v>
      </c>
    </row>
    <row r="179" spans="1:65" s="2" customFormat="1" ht="14.45" customHeight="1">
      <c r="A179" s="32"/>
      <c r="B179" s="149"/>
      <c r="C179" s="164" t="s">
        <v>430</v>
      </c>
      <c r="D179" s="164" t="s">
        <v>172</v>
      </c>
      <c r="E179" s="165" t="s">
        <v>688</v>
      </c>
      <c r="F179" s="166" t="s">
        <v>689</v>
      </c>
      <c r="G179" s="167" t="s">
        <v>583</v>
      </c>
      <c r="H179" s="168">
        <v>30</v>
      </c>
      <c r="I179" s="169"/>
      <c r="J179" s="170">
        <f t="shared" si="10"/>
        <v>0</v>
      </c>
      <c r="K179" s="171"/>
      <c r="L179" s="172"/>
      <c r="M179" s="173" t="s">
        <v>1</v>
      </c>
      <c r="N179" s="174" t="s">
        <v>35</v>
      </c>
      <c r="O179" s="58"/>
      <c r="P179" s="160">
        <f t="shared" si="11"/>
        <v>0</v>
      </c>
      <c r="Q179" s="160">
        <v>0</v>
      </c>
      <c r="R179" s="160">
        <f t="shared" si="12"/>
        <v>0</v>
      </c>
      <c r="S179" s="160">
        <v>0</v>
      </c>
      <c r="T179" s="161">
        <f t="shared" si="1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574</v>
      </c>
      <c r="AT179" s="162" t="s">
        <v>172</v>
      </c>
      <c r="AU179" s="162" t="s">
        <v>84</v>
      </c>
      <c r="AY179" s="17" t="s">
        <v>164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7" t="s">
        <v>84</v>
      </c>
      <c r="BK179" s="163">
        <f t="shared" si="19"/>
        <v>0</v>
      </c>
      <c r="BL179" s="17" t="s">
        <v>472</v>
      </c>
      <c r="BM179" s="162" t="s">
        <v>690</v>
      </c>
    </row>
    <row r="180" spans="1:65" s="2" customFormat="1" ht="24.2" customHeight="1">
      <c r="A180" s="32"/>
      <c r="B180" s="149"/>
      <c r="C180" s="164" t="s">
        <v>434</v>
      </c>
      <c r="D180" s="164" t="s">
        <v>172</v>
      </c>
      <c r="E180" s="165" t="s">
        <v>691</v>
      </c>
      <c r="F180" s="166" t="s">
        <v>692</v>
      </c>
      <c r="G180" s="167" t="s">
        <v>583</v>
      </c>
      <c r="H180" s="168">
        <v>24</v>
      </c>
      <c r="I180" s="169"/>
      <c r="J180" s="170">
        <f t="shared" si="10"/>
        <v>0</v>
      </c>
      <c r="K180" s="171"/>
      <c r="L180" s="172"/>
      <c r="M180" s="173" t="s">
        <v>1</v>
      </c>
      <c r="N180" s="174" t="s">
        <v>35</v>
      </c>
      <c r="O180" s="58"/>
      <c r="P180" s="160">
        <f t="shared" si="11"/>
        <v>0</v>
      </c>
      <c r="Q180" s="160">
        <v>0</v>
      </c>
      <c r="R180" s="160">
        <f t="shared" si="12"/>
        <v>0</v>
      </c>
      <c r="S180" s="160">
        <v>0</v>
      </c>
      <c r="T180" s="161">
        <f t="shared" si="1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574</v>
      </c>
      <c r="AT180" s="162" t="s">
        <v>172</v>
      </c>
      <c r="AU180" s="162" t="s">
        <v>84</v>
      </c>
      <c r="AY180" s="17" t="s">
        <v>164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7" t="s">
        <v>84</v>
      </c>
      <c r="BK180" s="163">
        <f t="shared" si="19"/>
        <v>0</v>
      </c>
      <c r="BL180" s="17" t="s">
        <v>472</v>
      </c>
      <c r="BM180" s="162" t="s">
        <v>693</v>
      </c>
    </row>
    <row r="181" spans="1:65" s="2" customFormat="1" ht="14.45" customHeight="1">
      <c r="A181" s="32"/>
      <c r="B181" s="149"/>
      <c r="C181" s="164" t="s">
        <v>438</v>
      </c>
      <c r="D181" s="164" t="s">
        <v>172</v>
      </c>
      <c r="E181" s="165" t="s">
        <v>694</v>
      </c>
      <c r="F181" s="166" t="s">
        <v>695</v>
      </c>
      <c r="G181" s="167" t="s">
        <v>583</v>
      </c>
      <c r="H181" s="168">
        <v>12</v>
      </c>
      <c r="I181" s="169"/>
      <c r="J181" s="170">
        <f t="shared" si="10"/>
        <v>0</v>
      </c>
      <c r="K181" s="171"/>
      <c r="L181" s="172"/>
      <c r="M181" s="173" t="s">
        <v>1</v>
      </c>
      <c r="N181" s="174" t="s">
        <v>35</v>
      </c>
      <c r="O181" s="58"/>
      <c r="P181" s="160">
        <f t="shared" si="11"/>
        <v>0</v>
      </c>
      <c r="Q181" s="160">
        <v>1.5E-3</v>
      </c>
      <c r="R181" s="160">
        <f t="shared" si="12"/>
        <v>1.8000000000000002E-2</v>
      </c>
      <c r="S181" s="160">
        <v>0</v>
      </c>
      <c r="T181" s="161">
        <f t="shared" si="1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574</v>
      </c>
      <c r="AT181" s="162" t="s">
        <v>172</v>
      </c>
      <c r="AU181" s="162" t="s">
        <v>84</v>
      </c>
      <c r="AY181" s="17" t="s">
        <v>164</v>
      </c>
      <c r="BE181" s="163">
        <f t="shared" si="14"/>
        <v>0</v>
      </c>
      <c r="BF181" s="163">
        <f t="shared" si="15"/>
        <v>0</v>
      </c>
      <c r="BG181" s="163">
        <f t="shared" si="16"/>
        <v>0</v>
      </c>
      <c r="BH181" s="163">
        <f t="shared" si="17"/>
        <v>0</v>
      </c>
      <c r="BI181" s="163">
        <f t="shared" si="18"/>
        <v>0</v>
      </c>
      <c r="BJ181" s="17" t="s">
        <v>84</v>
      </c>
      <c r="BK181" s="163">
        <f t="shared" si="19"/>
        <v>0</v>
      </c>
      <c r="BL181" s="17" t="s">
        <v>472</v>
      </c>
      <c r="BM181" s="162" t="s">
        <v>696</v>
      </c>
    </row>
    <row r="182" spans="1:65" s="2" customFormat="1" ht="14.45" customHeight="1">
      <c r="A182" s="32"/>
      <c r="B182" s="149"/>
      <c r="C182" s="150" t="s">
        <v>442</v>
      </c>
      <c r="D182" s="150" t="s">
        <v>167</v>
      </c>
      <c r="E182" s="151" t="s">
        <v>697</v>
      </c>
      <c r="F182" s="152" t="s">
        <v>698</v>
      </c>
      <c r="G182" s="153" t="s">
        <v>280</v>
      </c>
      <c r="H182" s="154">
        <v>190</v>
      </c>
      <c r="I182" s="155"/>
      <c r="J182" s="156">
        <f t="shared" si="10"/>
        <v>0</v>
      </c>
      <c r="K182" s="157"/>
      <c r="L182" s="33"/>
      <c r="M182" s="158" t="s">
        <v>1</v>
      </c>
      <c r="N182" s="159" t="s">
        <v>35</v>
      </c>
      <c r="O182" s="58"/>
      <c r="P182" s="160">
        <f t="shared" si="11"/>
        <v>0</v>
      </c>
      <c r="Q182" s="160">
        <v>0</v>
      </c>
      <c r="R182" s="160">
        <f t="shared" si="12"/>
        <v>0</v>
      </c>
      <c r="S182" s="160">
        <v>0</v>
      </c>
      <c r="T182" s="161">
        <f t="shared" si="1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472</v>
      </c>
      <c r="AT182" s="162" t="s">
        <v>167</v>
      </c>
      <c r="AU182" s="162" t="s">
        <v>84</v>
      </c>
      <c r="AY182" s="17" t="s">
        <v>164</v>
      </c>
      <c r="BE182" s="163">
        <f t="shared" si="14"/>
        <v>0</v>
      </c>
      <c r="BF182" s="163">
        <f t="shared" si="15"/>
        <v>0</v>
      </c>
      <c r="BG182" s="163">
        <f t="shared" si="16"/>
        <v>0</v>
      </c>
      <c r="BH182" s="163">
        <f t="shared" si="17"/>
        <v>0</v>
      </c>
      <c r="BI182" s="163">
        <f t="shared" si="18"/>
        <v>0</v>
      </c>
      <c r="BJ182" s="17" t="s">
        <v>84</v>
      </c>
      <c r="BK182" s="163">
        <f t="shared" si="19"/>
        <v>0</v>
      </c>
      <c r="BL182" s="17" t="s">
        <v>472</v>
      </c>
      <c r="BM182" s="162" t="s">
        <v>699</v>
      </c>
    </row>
    <row r="183" spans="1:65" s="2" customFormat="1" ht="24.2" customHeight="1">
      <c r="A183" s="32"/>
      <c r="B183" s="149"/>
      <c r="C183" s="150" t="s">
        <v>446</v>
      </c>
      <c r="D183" s="150" t="s">
        <v>167</v>
      </c>
      <c r="E183" s="151" t="s">
        <v>700</v>
      </c>
      <c r="F183" s="152" t="s">
        <v>701</v>
      </c>
      <c r="G183" s="153" t="s">
        <v>280</v>
      </c>
      <c r="H183" s="154">
        <v>200</v>
      </c>
      <c r="I183" s="155"/>
      <c r="J183" s="156">
        <f t="shared" si="10"/>
        <v>0</v>
      </c>
      <c r="K183" s="157"/>
      <c r="L183" s="33"/>
      <c r="M183" s="158" t="s">
        <v>1</v>
      </c>
      <c r="N183" s="159" t="s">
        <v>35</v>
      </c>
      <c r="O183" s="58"/>
      <c r="P183" s="160">
        <f t="shared" si="11"/>
        <v>0</v>
      </c>
      <c r="Q183" s="160">
        <v>0</v>
      </c>
      <c r="R183" s="160">
        <f t="shared" si="12"/>
        <v>0</v>
      </c>
      <c r="S183" s="160">
        <v>0</v>
      </c>
      <c r="T183" s="161">
        <f t="shared" si="1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472</v>
      </c>
      <c r="AT183" s="162" t="s">
        <v>167</v>
      </c>
      <c r="AU183" s="162" t="s">
        <v>84</v>
      </c>
      <c r="AY183" s="17" t="s">
        <v>164</v>
      </c>
      <c r="BE183" s="163">
        <f t="shared" si="14"/>
        <v>0</v>
      </c>
      <c r="BF183" s="163">
        <f t="shared" si="15"/>
        <v>0</v>
      </c>
      <c r="BG183" s="163">
        <f t="shared" si="16"/>
        <v>0</v>
      </c>
      <c r="BH183" s="163">
        <f t="shared" si="17"/>
        <v>0</v>
      </c>
      <c r="BI183" s="163">
        <f t="shared" si="18"/>
        <v>0</v>
      </c>
      <c r="BJ183" s="17" t="s">
        <v>84</v>
      </c>
      <c r="BK183" s="163">
        <f t="shared" si="19"/>
        <v>0</v>
      </c>
      <c r="BL183" s="17" t="s">
        <v>472</v>
      </c>
      <c r="BM183" s="162" t="s">
        <v>702</v>
      </c>
    </row>
    <row r="184" spans="1:65" s="2" customFormat="1" ht="24.2" customHeight="1">
      <c r="A184" s="32"/>
      <c r="B184" s="149"/>
      <c r="C184" s="150" t="s">
        <v>450</v>
      </c>
      <c r="D184" s="150" t="s">
        <v>167</v>
      </c>
      <c r="E184" s="151" t="s">
        <v>703</v>
      </c>
      <c r="F184" s="152" t="s">
        <v>704</v>
      </c>
      <c r="G184" s="153" t="s">
        <v>583</v>
      </c>
      <c r="H184" s="154">
        <v>4</v>
      </c>
      <c r="I184" s="155"/>
      <c r="J184" s="156">
        <f t="shared" si="10"/>
        <v>0</v>
      </c>
      <c r="K184" s="157"/>
      <c r="L184" s="33"/>
      <c r="M184" s="158" t="s">
        <v>1</v>
      </c>
      <c r="N184" s="159" t="s">
        <v>35</v>
      </c>
      <c r="O184" s="58"/>
      <c r="P184" s="160">
        <f t="shared" si="11"/>
        <v>0</v>
      </c>
      <c r="Q184" s="160">
        <v>0</v>
      </c>
      <c r="R184" s="160">
        <f t="shared" si="12"/>
        <v>0</v>
      </c>
      <c r="S184" s="160">
        <v>0</v>
      </c>
      <c r="T184" s="161">
        <f t="shared" si="1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472</v>
      </c>
      <c r="AT184" s="162" t="s">
        <v>167</v>
      </c>
      <c r="AU184" s="162" t="s">
        <v>84</v>
      </c>
      <c r="AY184" s="17" t="s">
        <v>164</v>
      </c>
      <c r="BE184" s="163">
        <f t="shared" si="14"/>
        <v>0</v>
      </c>
      <c r="BF184" s="163">
        <f t="shared" si="15"/>
        <v>0</v>
      </c>
      <c r="BG184" s="163">
        <f t="shared" si="16"/>
        <v>0</v>
      </c>
      <c r="BH184" s="163">
        <f t="shared" si="17"/>
        <v>0</v>
      </c>
      <c r="BI184" s="163">
        <f t="shared" si="18"/>
        <v>0</v>
      </c>
      <c r="BJ184" s="17" t="s">
        <v>84</v>
      </c>
      <c r="BK184" s="163">
        <f t="shared" si="19"/>
        <v>0</v>
      </c>
      <c r="BL184" s="17" t="s">
        <v>472</v>
      </c>
      <c r="BM184" s="162" t="s">
        <v>705</v>
      </c>
    </row>
    <row r="185" spans="1:65" s="2" customFormat="1" ht="24.2" customHeight="1">
      <c r="A185" s="32"/>
      <c r="B185" s="149"/>
      <c r="C185" s="150" t="s">
        <v>456</v>
      </c>
      <c r="D185" s="150" t="s">
        <v>167</v>
      </c>
      <c r="E185" s="151" t="s">
        <v>706</v>
      </c>
      <c r="F185" s="152" t="s">
        <v>707</v>
      </c>
      <c r="G185" s="153" t="s">
        <v>583</v>
      </c>
      <c r="H185" s="154">
        <v>31</v>
      </c>
      <c r="I185" s="155"/>
      <c r="J185" s="156">
        <f t="shared" si="10"/>
        <v>0</v>
      </c>
      <c r="K185" s="157"/>
      <c r="L185" s="33"/>
      <c r="M185" s="158" t="s">
        <v>1</v>
      </c>
      <c r="N185" s="159" t="s">
        <v>35</v>
      </c>
      <c r="O185" s="58"/>
      <c r="P185" s="160">
        <f t="shared" si="11"/>
        <v>0</v>
      </c>
      <c r="Q185" s="160">
        <v>0</v>
      </c>
      <c r="R185" s="160">
        <f t="shared" si="12"/>
        <v>0</v>
      </c>
      <c r="S185" s="160">
        <v>0</v>
      </c>
      <c r="T185" s="161">
        <f t="shared" si="1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472</v>
      </c>
      <c r="AT185" s="162" t="s">
        <v>167</v>
      </c>
      <c r="AU185" s="162" t="s">
        <v>84</v>
      </c>
      <c r="AY185" s="17" t="s">
        <v>164</v>
      </c>
      <c r="BE185" s="163">
        <f t="shared" si="14"/>
        <v>0</v>
      </c>
      <c r="BF185" s="163">
        <f t="shared" si="15"/>
        <v>0</v>
      </c>
      <c r="BG185" s="163">
        <f t="shared" si="16"/>
        <v>0</v>
      </c>
      <c r="BH185" s="163">
        <f t="shared" si="17"/>
        <v>0</v>
      </c>
      <c r="BI185" s="163">
        <f t="shared" si="18"/>
        <v>0</v>
      </c>
      <c r="BJ185" s="17" t="s">
        <v>84</v>
      </c>
      <c r="BK185" s="163">
        <f t="shared" si="19"/>
        <v>0</v>
      </c>
      <c r="BL185" s="17" t="s">
        <v>472</v>
      </c>
      <c r="BM185" s="162" t="s">
        <v>708</v>
      </c>
    </row>
    <row r="186" spans="1:65" s="2" customFormat="1" ht="14.45" customHeight="1">
      <c r="A186" s="32"/>
      <c r="B186" s="149"/>
      <c r="C186" s="150" t="s">
        <v>460</v>
      </c>
      <c r="D186" s="150" t="s">
        <v>167</v>
      </c>
      <c r="E186" s="151" t="s">
        <v>709</v>
      </c>
      <c r="F186" s="152" t="s">
        <v>710</v>
      </c>
      <c r="G186" s="153" t="s">
        <v>583</v>
      </c>
      <c r="H186" s="154">
        <v>6</v>
      </c>
      <c r="I186" s="155"/>
      <c r="J186" s="156">
        <f t="shared" si="10"/>
        <v>0</v>
      </c>
      <c r="K186" s="157"/>
      <c r="L186" s="33"/>
      <c r="M186" s="158" t="s">
        <v>1</v>
      </c>
      <c r="N186" s="159" t="s">
        <v>35</v>
      </c>
      <c r="O186" s="58"/>
      <c r="P186" s="160">
        <f t="shared" si="11"/>
        <v>0</v>
      </c>
      <c r="Q186" s="160">
        <v>0</v>
      </c>
      <c r="R186" s="160">
        <f t="shared" si="12"/>
        <v>0</v>
      </c>
      <c r="S186" s="160">
        <v>0</v>
      </c>
      <c r="T186" s="161">
        <f t="shared" si="1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472</v>
      </c>
      <c r="AT186" s="162" t="s">
        <v>167</v>
      </c>
      <c r="AU186" s="162" t="s">
        <v>84</v>
      </c>
      <c r="AY186" s="17" t="s">
        <v>164</v>
      </c>
      <c r="BE186" s="163">
        <f t="shared" si="14"/>
        <v>0</v>
      </c>
      <c r="BF186" s="163">
        <f t="shared" si="15"/>
        <v>0</v>
      </c>
      <c r="BG186" s="163">
        <f t="shared" si="16"/>
        <v>0</v>
      </c>
      <c r="BH186" s="163">
        <f t="shared" si="17"/>
        <v>0</v>
      </c>
      <c r="BI186" s="163">
        <f t="shared" si="18"/>
        <v>0</v>
      </c>
      <c r="BJ186" s="17" t="s">
        <v>84</v>
      </c>
      <c r="BK186" s="163">
        <f t="shared" si="19"/>
        <v>0</v>
      </c>
      <c r="BL186" s="17" t="s">
        <v>472</v>
      </c>
      <c r="BM186" s="162" t="s">
        <v>711</v>
      </c>
    </row>
    <row r="187" spans="1:65" s="2" customFormat="1" ht="24.2" customHeight="1">
      <c r="A187" s="32"/>
      <c r="B187" s="149"/>
      <c r="C187" s="150" t="s">
        <v>464</v>
      </c>
      <c r="D187" s="150" t="s">
        <v>167</v>
      </c>
      <c r="E187" s="151" t="s">
        <v>712</v>
      </c>
      <c r="F187" s="152" t="s">
        <v>713</v>
      </c>
      <c r="G187" s="153" t="s">
        <v>280</v>
      </c>
      <c r="H187" s="154">
        <v>70</v>
      </c>
      <c r="I187" s="155"/>
      <c r="J187" s="156">
        <f t="shared" si="10"/>
        <v>0</v>
      </c>
      <c r="K187" s="157"/>
      <c r="L187" s="33"/>
      <c r="M187" s="158" t="s">
        <v>1</v>
      </c>
      <c r="N187" s="159" t="s">
        <v>35</v>
      </c>
      <c r="O187" s="58"/>
      <c r="P187" s="160">
        <f t="shared" si="11"/>
        <v>0</v>
      </c>
      <c r="Q187" s="160">
        <v>0</v>
      </c>
      <c r="R187" s="160">
        <f t="shared" si="12"/>
        <v>0</v>
      </c>
      <c r="S187" s="160">
        <v>0</v>
      </c>
      <c r="T187" s="161">
        <f t="shared" si="1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472</v>
      </c>
      <c r="AT187" s="162" t="s">
        <v>167</v>
      </c>
      <c r="AU187" s="162" t="s">
        <v>84</v>
      </c>
      <c r="AY187" s="17" t="s">
        <v>164</v>
      </c>
      <c r="BE187" s="163">
        <f t="shared" si="14"/>
        <v>0</v>
      </c>
      <c r="BF187" s="163">
        <f t="shared" si="15"/>
        <v>0</v>
      </c>
      <c r="BG187" s="163">
        <f t="shared" si="16"/>
        <v>0</v>
      </c>
      <c r="BH187" s="163">
        <f t="shared" si="17"/>
        <v>0</v>
      </c>
      <c r="BI187" s="163">
        <f t="shared" si="18"/>
        <v>0</v>
      </c>
      <c r="BJ187" s="17" t="s">
        <v>84</v>
      </c>
      <c r="BK187" s="163">
        <f t="shared" si="19"/>
        <v>0</v>
      </c>
      <c r="BL187" s="17" t="s">
        <v>472</v>
      </c>
      <c r="BM187" s="162" t="s">
        <v>714</v>
      </c>
    </row>
    <row r="188" spans="1:65" s="2" customFormat="1" ht="14.45" customHeight="1">
      <c r="A188" s="32"/>
      <c r="B188" s="149"/>
      <c r="C188" s="164" t="s">
        <v>468</v>
      </c>
      <c r="D188" s="164" t="s">
        <v>172</v>
      </c>
      <c r="E188" s="165" t="s">
        <v>715</v>
      </c>
      <c r="F188" s="166" t="s">
        <v>716</v>
      </c>
      <c r="G188" s="167" t="s">
        <v>280</v>
      </c>
      <c r="H188" s="168">
        <v>70</v>
      </c>
      <c r="I188" s="169"/>
      <c r="J188" s="170">
        <f t="shared" si="10"/>
        <v>0</v>
      </c>
      <c r="K188" s="171"/>
      <c r="L188" s="172"/>
      <c r="M188" s="173" t="s">
        <v>1</v>
      </c>
      <c r="N188" s="174" t="s">
        <v>35</v>
      </c>
      <c r="O188" s="58"/>
      <c r="P188" s="160">
        <f t="shared" si="11"/>
        <v>0</v>
      </c>
      <c r="Q188" s="160">
        <v>2.7999999999999998E-4</v>
      </c>
      <c r="R188" s="160">
        <f t="shared" si="12"/>
        <v>1.9599999999999999E-2</v>
      </c>
      <c r="S188" s="160">
        <v>0</v>
      </c>
      <c r="T188" s="161">
        <f t="shared" si="1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574</v>
      </c>
      <c r="AT188" s="162" t="s">
        <v>172</v>
      </c>
      <c r="AU188" s="162" t="s">
        <v>84</v>
      </c>
      <c r="AY188" s="17" t="s">
        <v>164</v>
      </c>
      <c r="BE188" s="163">
        <f t="shared" si="14"/>
        <v>0</v>
      </c>
      <c r="BF188" s="163">
        <f t="shared" si="15"/>
        <v>0</v>
      </c>
      <c r="BG188" s="163">
        <f t="shared" si="16"/>
        <v>0</v>
      </c>
      <c r="BH188" s="163">
        <f t="shared" si="17"/>
        <v>0</v>
      </c>
      <c r="BI188" s="163">
        <f t="shared" si="18"/>
        <v>0</v>
      </c>
      <c r="BJ188" s="17" t="s">
        <v>84</v>
      </c>
      <c r="BK188" s="163">
        <f t="shared" si="19"/>
        <v>0</v>
      </c>
      <c r="BL188" s="17" t="s">
        <v>472</v>
      </c>
      <c r="BM188" s="162" t="s">
        <v>717</v>
      </c>
    </row>
    <row r="189" spans="1:65" s="2" customFormat="1" ht="14.45" customHeight="1">
      <c r="A189" s="32"/>
      <c r="B189" s="149"/>
      <c r="C189" s="164" t="s">
        <v>472</v>
      </c>
      <c r="D189" s="164" t="s">
        <v>172</v>
      </c>
      <c r="E189" s="165" t="s">
        <v>718</v>
      </c>
      <c r="F189" s="166" t="s">
        <v>719</v>
      </c>
      <c r="G189" s="167" t="s">
        <v>280</v>
      </c>
      <c r="H189" s="168">
        <v>50</v>
      </c>
      <c r="I189" s="169"/>
      <c r="J189" s="170">
        <f t="shared" si="10"/>
        <v>0</v>
      </c>
      <c r="K189" s="171"/>
      <c r="L189" s="172"/>
      <c r="M189" s="173" t="s">
        <v>1</v>
      </c>
      <c r="N189" s="174" t="s">
        <v>35</v>
      </c>
      <c r="O189" s="58"/>
      <c r="P189" s="160">
        <f t="shared" si="11"/>
        <v>0</v>
      </c>
      <c r="Q189" s="160">
        <v>0</v>
      </c>
      <c r="R189" s="160">
        <f t="shared" si="12"/>
        <v>0</v>
      </c>
      <c r="S189" s="160">
        <v>0</v>
      </c>
      <c r="T189" s="161">
        <f t="shared" si="1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574</v>
      </c>
      <c r="AT189" s="162" t="s">
        <v>172</v>
      </c>
      <c r="AU189" s="162" t="s">
        <v>84</v>
      </c>
      <c r="AY189" s="17" t="s">
        <v>164</v>
      </c>
      <c r="BE189" s="163">
        <f t="shared" si="14"/>
        <v>0</v>
      </c>
      <c r="BF189" s="163">
        <f t="shared" si="15"/>
        <v>0</v>
      </c>
      <c r="BG189" s="163">
        <f t="shared" si="16"/>
        <v>0</v>
      </c>
      <c r="BH189" s="163">
        <f t="shared" si="17"/>
        <v>0</v>
      </c>
      <c r="BI189" s="163">
        <f t="shared" si="18"/>
        <v>0</v>
      </c>
      <c r="BJ189" s="17" t="s">
        <v>84</v>
      </c>
      <c r="BK189" s="163">
        <f t="shared" si="19"/>
        <v>0</v>
      </c>
      <c r="BL189" s="17" t="s">
        <v>472</v>
      </c>
      <c r="BM189" s="162" t="s">
        <v>720</v>
      </c>
    </row>
    <row r="190" spans="1:65" s="2" customFormat="1" ht="14.45" customHeight="1">
      <c r="A190" s="32"/>
      <c r="B190" s="149"/>
      <c r="C190" s="164" t="s">
        <v>477</v>
      </c>
      <c r="D190" s="164" t="s">
        <v>172</v>
      </c>
      <c r="E190" s="165" t="s">
        <v>721</v>
      </c>
      <c r="F190" s="166" t="s">
        <v>722</v>
      </c>
      <c r="G190" s="167" t="s">
        <v>280</v>
      </c>
      <c r="H190" s="168">
        <v>0</v>
      </c>
      <c r="I190" s="169"/>
      <c r="J190" s="170">
        <f t="shared" ref="J190:J218" si="20">ROUND(I190*H190,2)</f>
        <v>0</v>
      </c>
      <c r="K190" s="171"/>
      <c r="L190" s="172"/>
      <c r="M190" s="173" t="s">
        <v>1</v>
      </c>
      <c r="N190" s="174" t="s">
        <v>35</v>
      </c>
      <c r="O190" s="58"/>
      <c r="P190" s="160">
        <f t="shared" ref="P190:P218" si="21">O190*H190</f>
        <v>0</v>
      </c>
      <c r="Q190" s="160">
        <v>0</v>
      </c>
      <c r="R190" s="160">
        <f t="shared" ref="R190:R218" si="22">Q190*H190</f>
        <v>0</v>
      </c>
      <c r="S190" s="160">
        <v>0</v>
      </c>
      <c r="T190" s="161">
        <f t="shared" ref="T190:T218" si="23"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574</v>
      </c>
      <c r="AT190" s="162" t="s">
        <v>172</v>
      </c>
      <c r="AU190" s="162" t="s">
        <v>84</v>
      </c>
      <c r="AY190" s="17" t="s">
        <v>164</v>
      </c>
      <c r="BE190" s="163">
        <f t="shared" ref="BE190:BE218" si="24">IF(N190="základná",J190,0)</f>
        <v>0</v>
      </c>
      <c r="BF190" s="163">
        <f t="shared" ref="BF190:BF218" si="25">IF(N190="znížená",J190,0)</f>
        <v>0</v>
      </c>
      <c r="BG190" s="163">
        <f t="shared" ref="BG190:BG218" si="26">IF(N190="zákl. prenesená",J190,0)</f>
        <v>0</v>
      </c>
      <c r="BH190" s="163">
        <f t="shared" ref="BH190:BH218" si="27">IF(N190="zníž. prenesená",J190,0)</f>
        <v>0</v>
      </c>
      <c r="BI190" s="163">
        <f t="shared" ref="BI190:BI218" si="28">IF(N190="nulová",J190,0)</f>
        <v>0</v>
      </c>
      <c r="BJ190" s="17" t="s">
        <v>84</v>
      </c>
      <c r="BK190" s="163">
        <f t="shared" ref="BK190:BK218" si="29">ROUND(I190*H190,2)</f>
        <v>0</v>
      </c>
      <c r="BL190" s="17" t="s">
        <v>472</v>
      </c>
      <c r="BM190" s="162" t="s">
        <v>723</v>
      </c>
    </row>
    <row r="191" spans="1:65" s="2" customFormat="1" ht="14.45" customHeight="1">
      <c r="A191" s="32"/>
      <c r="B191" s="149"/>
      <c r="C191" s="164" t="s">
        <v>483</v>
      </c>
      <c r="D191" s="164" t="s">
        <v>172</v>
      </c>
      <c r="E191" s="165" t="s">
        <v>724</v>
      </c>
      <c r="F191" s="166" t="s">
        <v>725</v>
      </c>
      <c r="G191" s="167" t="s">
        <v>280</v>
      </c>
      <c r="H191" s="168">
        <v>80</v>
      </c>
      <c r="I191" s="169"/>
      <c r="J191" s="170">
        <f t="shared" si="20"/>
        <v>0</v>
      </c>
      <c r="K191" s="171"/>
      <c r="L191" s="172"/>
      <c r="M191" s="173" t="s">
        <v>1</v>
      </c>
      <c r="N191" s="174" t="s">
        <v>35</v>
      </c>
      <c r="O191" s="58"/>
      <c r="P191" s="160">
        <f t="shared" si="21"/>
        <v>0</v>
      </c>
      <c r="Q191" s="160">
        <v>0</v>
      </c>
      <c r="R191" s="160">
        <f t="shared" si="22"/>
        <v>0</v>
      </c>
      <c r="S191" s="160">
        <v>0</v>
      </c>
      <c r="T191" s="161">
        <f t="shared" si="2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574</v>
      </c>
      <c r="AT191" s="162" t="s">
        <v>172</v>
      </c>
      <c r="AU191" s="162" t="s">
        <v>84</v>
      </c>
      <c r="AY191" s="17" t="s">
        <v>164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7" t="s">
        <v>84</v>
      </c>
      <c r="BK191" s="163">
        <f t="shared" si="29"/>
        <v>0</v>
      </c>
      <c r="BL191" s="17" t="s">
        <v>472</v>
      </c>
      <c r="BM191" s="162" t="s">
        <v>726</v>
      </c>
    </row>
    <row r="192" spans="1:65" s="2" customFormat="1" ht="14.45" customHeight="1">
      <c r="A192" s="32"/>
      <c r="B192" s="149"/>
      <c r="C192" s="164" t="s">
        <v>489</v>
      </c>
      <c r="D192" s="164" t="s">
        <v>172</v>
      </c>
      <c r="E192" s="165" t="s">
        <v>727</v>
      </c>
      <c r="F192" s="166" t="s">
        <v>728</v>
      </c>
      <c r="G192" s="167" t="s">
        <v>280</v>
      </c>
      <c r="H192" s="168">
        <v>145</v>
      </c>
      <c r="I192" s="169"/>
      <c r="J192" s="170">
        <f t="shared" si="20"/>
        <v>0</v>
      </c>
      <c r="K192" s="171"/>
      <c r="L192" s="172"/>
      <c r="M192" s="173" t="s">
        <v>1</v>
      </c>
      <c r="N192" s="174" t="s">
        <v>35</v>
      </c>
      <c r="O192" s="58"/>
      <c r="P192" s="160">
        <f t="shared" si="21"/>
        <v>0</v>
      </c>
      <c r="Q192" s="160">
        <v>0</v>
      </c>
      <c r="R192" s="160">
        <f t="shared" si="22"/>
        <v>0</v>
      </c>
      <c r="S192" s="160">
        <v>0</v>
      </c>
      <c r="T192" s="161">
        <f t="shared" si="2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574</v>
      </c>
      <c r="AT192" s="162" t="s">
        <v>172</v>
      </c>
      <c r="AU192" s="162" t="s">
        <v>84</v>
      </c>
      <c r="AY192" s="17" t="s">
        <v>164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7" t="s">
        <v>84</v>
      </c>
      <c r="BK192" s="163">
        <f t="shared" si="29"/>
        <v>0</v>
      </c>
      <c r="BL192" s="17" t="s">
        <v>472</v>
      </c>
      <c r="BM192" s="162" t="s">
        <v>729</v>
      </c>
    </row>
    <row r="193" spans="1:65" s="2" customFormat="1" ht="14.45" customHeight="1">
      <c r="A193" s="32"/>
      <c r="B193" s="149"/>
      <c r="C193" s="164" t="s">
        <v>493</v>
      </c>
      <c r="D193" s="164" t="s">
        <v>172</v>
      </c>
      <c r="E193" s="165" t="s">
        <v>730</v>
      </c>
      <c r="F193" s="166" t="s">
        <v>731</v>
      </c>
      <c r="G193" s="167" t="s">
        <v>280</v>
      </c>
      <c r="H193" s="168">
        <v>0</v>
      </c>
      <c r="I193" s="169"/>
      <c r="J193" s="170">
        <f t="shared" si="20"/>
        <v>0</v>
      </c>
      <c r="K193" s="171"/>
      <c r="L193" s="172"/>
      <c r="M193" s="173" t="s">
        <v>1</v>
      </c>
      <c r="N193" s="174" t="s">
        <v>35</v>
      </c>
      <c r="O193" s="58"/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574</v>
      </c>
      <c r="AT193" s="162" t="s">
        <v>172</v>
      </c>
      <c r="AU193" s="162" t="s">
        <v>84</v>
      </c>
      <c r="AY193" s="17" t="s">
        <v>164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7" t="s">
        <v>84</v>
      </c>
      <c r="BK193" s="163">
        <f t="shared" si="29"/>
        <v>0</v>
      </c>
      <c r="BL193" s="17" t="s">
        <v>472</v>
      </c>
      <c r="BM193" s="162" t="s">
        <v>732</v>
      </c>
    </row>
    <row r="194" spans="1:65" s="2" customFormat="1" ht="14.45" customHeight="1">
      <c r="A194" s="32"/>
      <c r="B194" s="149"/>
      <c r="C194" s="150" t="s">
        <v>499</v>
      </c>
      <c r="D194" s="150" t="s">
        <v>167</v>
      </c>
      <c r="E194" s="151" t="s">
        <v>733</v>
      </c>
      <c r="F194" s="152" t="s">
        <v>734</v>
      </c>
      <c r="G194" s="153" t="s">
        <v>280</v>
      </c>
      <c r="H194" s="154">
        <v>50</v>
      </c>
      <c r="I194" s="155"/>
      <c r="J194" s="156">
        <f t="shared" si="20"/>
        <v>0</v>
      </c>
      <c r="K194" s="157"/>
      <c r="L194" s="33"/>
      <c r="M194" s="158" t="s">
        <v>1</v>
      </c>
      <c r="N194" s="159" t="s">
        <v>35</v>
      </c>
      <c r="O194" s="58"/>
      <c r="P194" s="160">
        <f t="shared" si="21"/>
        <v>0</v>
      </c>
      <c r="Q194" s="160">
        <v>0</v>
      </c>
      <c r="R194" s="160">
        <f t="shared" si="22"/>
        <v>0</v>
      </c>
      <c r="S194" s="160">
        <v>0</v>
      </c>
      <c r="T194" s="161">
        <f t="shared" si="2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472</v>
      </c>
      <c r="AT194" s="162" t="s">
        <v>167</v>
      </c>
      <c r="AU194" s="162" t="s">
        <v>84</v>
      </c>
      <c r="AY194" s="17" t="s">
        <v>164</v>
      </c>
      <c r="BE194" s="163">
        <f t="shared" si="24"/>
        <v>0</v>
      </c>
      <c r="BF194" s="163">
        <f t="shared" si="25"/>
        <v>0</v>
      </c>
      <c r="BG194" s="163">
        <f t="shared" si="26"/>
        <v>0</v>
      </c>
      <c r="BH194" s="163">
        <f t="shared" si="27"/>
        <v>0</v>
      </c>
      <c r="BI194" s="163">
        <f t="shared" si="28"/>
        <v>0</v>
      </c>
      <c r="BJ194" s="17" t="s">
        <v>84</v>
      </c>
      <c r="BK194" s="163">
        <f t="shared" si="29"/>
        <v>0</v>
      </c>
      <c r="BL194" s="17" t="s">
        <v>472</v>
      </c>
      <c r="BM194" s="162" t="s">
        <v>735</v>
      </c>
    </row>
    <row r="195" spans="1:65" s="2" customFormat="1" ht="14.45" customHeight="1">
      <c r="A195" s="32"/>
      <c r="B195" s="149"/>
      <c r="C195" s="150" t="s">
        <v>503</v>
      </c>
      <c r="D195" s="150" t="s">
        <v>167</v>
      </c>
      <c r="E195" s="151" t="s">
        <v>736</v>
      </c>
      <c r="F195" s="152" t="s">
        <v>737</v>
      </c>
      <c r="G195" s="153" t="s">
        <v>280</v>
      </c>
      <c r="H195" s="154">
        <v>0</v>
      </c>
      <c r="I195" s="155"/>
      <c r="J195" s="156">
        <f t="shared" si="20"/>
        <v>0</v>
      </c>
      <c r="K195" s="157"/>
      <c r="L195" s="33"/>
      <c r="M195" s="158" t="s">
        <v>1</v>
      </c>
      <c r="N195" s="159" t="s">
        <v>35</v>
      </c>
      <c r="O195" s="58"/>
      <c r="P195" s="160">
        <f t="shared" si="21"/>
        <v>0</v>
      </c>
      <c r="Q195" s="160">
        <v>0</v>
      </c>
      <c r="R195" s="160">
        <f t="shared" si="22"/>
        <v>0</v>
      </c>
      <c r="S195" s="160">
        <v>0</v>
      </c>
      <c r="T195" s="161">
        <f t="shared" si="2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472</v>
      </c>
      <c r="AT195" s="162" t="s">
        <v>167</v>
      </c>
      <c r="AU195" s="162" t="s">
        <v>84</v>
      </c>
      <c r="AY195" s="17" t="s">
        <v>164</v>
      </c>
      <c r="BE195" s="163">
        <f t="shared" si="24"/>
        <v>0</v>
      </c>
      <c r="BF195" s="163">
        <f t="shared" si="25"/>
        <v>0</v>
      </c>
      <c r="BG195" s="163">
        <f t="shared" si="26"/>
        <v>0</v>
      </c>
      <c r="BH195" s="163">
        <f t="shared" si="27"/>
        <v>0</v>
      </c>
      <c r="BI195" s="163">
        <f t="shared" si="28"/>
        <v>0</v>
      </c>
      <c r="BJ195" s="17" t="s">
        <v>84</v>
      </c>
      <c r="BK195" s="163">
        <f t="shared" si="29"/>
        <v>0</v>
      </c>
      <c r="BL195" s="17" t="s">
        <v>472</v>
      </c>
      <c r="BM195" s="162" t="s">
        <v>738</v>
      </c>
    </row>
    <row r="196" spans="1:65" s="2" customFormat="1" ht="14.45" customHeight="1">
      <c r="A196" s="32"/>
      <c r="B196" s="149"/>
      <c r="C196" s="150" t="s">
        <v>507</v>
      </c>
      <c r="D196" s="150" t="s">
        <v>167</v>
      </c>
      <c r="E196" s="151" t="s">
        <v>739</v>
      </c>
      <c r="F196" s="152" t="s">
        <v>740</v>
      </c>
      <c r="G196" s="153" t="s">
        <v>280</v>
      </c>
      <c r="H196" s="154">
        <v>80</v>
      </c>
      <c r="I196" s="155"/>
      <c r="J196" s="156">
        <f t="shared" si="20"/>
        <v>0</v>
      </c>
      <c r="K196" s="157"/>
      <c r="L196" s="33"/>
      <c r="M196" s="158" t="s">
        <v>1</v>
      </c>
      <c r="N196" s="159" t="s">
        <v>35</v>
      </c>
      <c r="O196" s="58"/>
      <c r="P196" s="160">
        <f t="shared" si="21"/>
        <v>0</v>
      </c>
      <c r="Q196" s="160">
        <v>0</v>
      </c>
      <c r="R196" s="160">
        <f t="shared" si="22"/>
        <v>0</v>
      </c>
      <c r="S196" s="160">
        <v>0</v>
      </c>
      <c r="T196" s="161">
        <f t="shared" si="2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472</v>
      </c>
      <c r="AT196" s="162" t="s">
        <v>167</v>
      </c>
      <c r="AU196" s="162" t="s">
        <v>84</v>
      </c>
      <c r="AY196" s="17" t="s">
        <v>164</v>
      </c>
      <c r="BE196" s="163">
        <f t="shared" si="24"/>
        <v>0</v>
      </c>
      <c r="BF196" s="163">
        <f t="shared" si="25"/>
        <v>0</v>
      </c>
      <c r="BG196" s="163">
        <f t="shared" si="26"/>
        <v>0</v>
      </c>
      <c r="BH196" s="163">
        <f t="shared" si="27"/>
        <v>0</v>
      </c>
      <c r="BI196" s="163">
        <f t="shared" si="28"/>
        <v>0</v>
      </c>
      <c r="BJ196" s="17" t="s">
        <v>84</v>
      </c>
      <c r="BK196" s="163">
        <f t="shared" si="29"/>
        <v>0</v>
      </c>
      <c r="BL196" s="17" t="s">
        <v>472</v>
      </c>
      <c r="BM196" s="162" t="s">
        <v>741</v>
      </c>
    </row>
    <row r="197" spans="1:65" s="2" customFormat="1" ht="14.45" customHeight="1">
      <c r="A197" s="32"/>
      <c r="B197" s="149"/>
      <c r="C197" s="150" t="s">
        <v>513</v>
      </c>
      <c r="D197" s="150" t="s">
        <v>167</v>
      </c>
      <c r="E197" s="151" t="s">
        <v>742</v>
      </c>
      <c r="F197" s="152" t="s">
        <v>743</v>
      </c>
      <c r="G197" s="153" t="s">
        <v>280</v>
      </c>
      <c r="H197" s="154">
        <v>145</v>
      </c>
      <c r="I197" s="155"/>
      <c r="J197" s="156">
        <f t="shared" si="20"/>
        <v>0</v>
      </c>
      <c r="K197" s="157"/>
      <c r="L197" s="33"/>
      <c r="M197" s="158" t="s">
        <v>1</v>
      </c>
      <c r="N197" s="159" t="s">
        <v>35</v>
      </c>
      <c r="O197" s="58"/>
      <c r="P197" s="160">
        <f t="shared" si="21"/>
        <v>0</v>
      </c>
      <c r="Q197" s="160">
        <v>0</v>
      </c>
      <c r="R197" s="160">
        <f t="shared" si="22"/>
        <v>0</v>
      </c>
      <c r="S197" s="160">
        <v>0</v>
      </c>
      <c r="T197" s="161">
        <f t="shared" si="2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472</v>
      </c>
      <c r="AT197" s="162" t="s">
        <v>167</v>
      </c>
      <c r="AU197" s="162" t="s">
        <v>84</v>
      </c>
      <c r="AY197" s="17" t="s">
        <v>164</v>
      </c>
      <c r="BE197" s="163">
        <f t="shared" si="24"/>
        <v>0</v>
      </c>
      <c r="BF197" s="163">
        <f t="shared" si="25"/>
        <v>0</v>
      </c>
      <c r="BG197" s="163">
        <f t="shared" si="26"/>
        <v>0</v>
      </c>
      <c r="BH197" s="163">
        <f t="shared" si="27"/>
        <v>0</v>
      </c>
      <c r="BI197" s="163">
        <f t="shared" si="28"/>
        <v>0</v>
      </c>
      <c r="BJ197" s="17" t="s">
        <v>84</v>
      </c>
      <c r="BK197" s="163">
        <f t="shared" si="29"/>
        <v>0</v>
      </c>
      <c r="BL197" s="17" t="s">
        <v>472</v>
      </c>
      <c r="BM197" s="162" t="s">
        <v>744</v>
      </c>
    </row>
    <row r="198" spans="1:65" s="2" customFormat="1" ht="14.45" customHeight="1">
      <c r="A198" s="32"/>
      <c r="B198" s="149"/>
      <c r="C198" s="150" t="s">
        <v>517</v>
      </c>
      <c r="D198" s="150" t="s">
        <v>167</v>
      </c>
      <c r="E198" s="151" t="s">
        <v>745</v>
      </c>
      <c r="F198" s="152" t="s">
        <v>746</v>
      </c>
      <c r="G198" s="153" t="s">
        <v>280</v>
      </c>
      <c r="H198" s="154">
        <v>0</v>
      </c>
      <c r="I198" s="155"/>
      <c r="J198" s="156">
        <f t="shared" si="20"/>
        <v>0</v>
      </c>
      <c r="K198" s="157"/>
      <c r="L198" s="33"/>
      <c r="M198" s="158" t="s">
        <v>1</v>
      </c>
      <c r="N198" s="159" t="s">
        <v>35</v>
      </c>
      <c r="O198" s="58"/>
      <c r="P198" s="160">
        <f t="shared" si="21"/>
        <v>0</v>
      </c>
      <c r="Q198" s="160">
        <v>0</v>
      </c>
      <c r="R198" s="160">
        <f t="shared" si="22"/>
        <v>0</v>
      </c>
      <c r="S198" s="160">
        <v>0</v>
      </c>
      <c r="T198" s="161">
        <f t="shared" si="2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472</v>
      </c>
      <c r="AT198" s="162" t="s">
        <v>167</v>
      </c>
      <c r="AU198" s="162" t="s">
        <v>84</v>
      </c>
      <c r="AY198" s="17" t="s">
        <v>164</v>
      </c>
      <c r="BE198" s="163">
        <f t="shared" si="24"/>
        <v>0</v>
      </c>
      <c r="BF198" s="163">
        <f t="shared" si="25"/>
        <v>0</v>
      </c>
      <c r="BG198" s="163">
        <f t="shared" si="26"/>
        <v>0</v>
      </c>
      <c r="BH198" s="163">
        <f t="shared" si="27"/>
        <v>0</v>
      </c>
      <c r="BI198" s="163">
        <f t="shared" si="28"/>
        <v>0</v>
      </c>
      <c r="BJ198" s="17" t="s">
        <v>84</v>
      </c>
      <c r="BK198" s="163">
        <f t="shared" si="29"/>
        <v>0</v>
      </c>
      <c r="BL198" s="17" t="s">
        <v>472</v>
      </c>
      <c r="BM198" s="162" t="s">
        <v>747</v>
      </c>
    </row>
    <row r="199" spans="1:65" s="2" customFormat="1" ht="24.2" customHeight="1">
      <c r="A199" s="32"/>
      <c r="B199" s="149"/>
      <c r="C199" s="150" t="s">
        <v>640</v>
      </c>
      <c r="D199" s="150" t="s">
        <v>167</v>
      </c>
      <c r="E199" s="151" t="s">
        <v>748</v>
      </c>
      <c r="F199" s="152" t="s">
        <v>749</v>
      </c>
      <c r="G199" s="153" t="s">
        <v>583</v>
      </c>
      <c r="H199" s="154">
        <v>450</v>
      </c>
      <c r="I199" s="155"/>
      <c r="J199" s="156">
        <f t="shared" si="20"/>
        <v>0</v>
      </c>
      <c r="K199" s="157"/>
      <c r="L199" s="33"/>
      <c r="M199" s="158" t="s">
        <v>1</v>
      </c>
      <c r="N199" s="159" t="s">
        <v>35</v>
      </c>
      <c r="O199" s="58"/>
      <c r="P199" s="160">
        <f t="shared" si="21"/>
        <v>0</v>
      </c>
      <c r="Q199" s="160">
        <v>0</v>
      </c>
      <c r="R199" s="160">
        <f t="shared" si="22"/>
        <v>0</v>
      </c>
      <c r="S199" s="160">
        <v>0</v>
      </c>
      <c r="T199" s="161">
        <f t="shared" si="2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472</v>
      </c>
      <c r="AT199" s="162" t="s">
        <v>167</v>
      </c>
      <c r="AU199" s="162" t="s">
        <v>84</v>
      </c>
      <c r="AY199" s="17" t="s">
        <v>164</v>
      </c>
      <c r="BE199" s="163">
        <f t="shared" si="24"/>
        <v>0</v>
      </c>
      <c r="BF199" s="163">
        <f t="shared" si="25"/>
        <v>0</v>
      </c>
      <c r="BG199" s="163">
        <f t="shared" si="26"/>
        <v>0</v>
      </c>
      <c r="BH199" s="163">
        <f t="shared" si="27"/>
        <v>0</v>
      </c>
      <c r="BI199" s="163">
        <f t="shared" si="28"/>
        <v>0</v>
      </c>
      <c r="BJ199" s="17" t="s">
        <v>84</v>
      </c>
      <c r="BK199" s="163">
        <f t="shared" si="29"/>
        <v>0</v>
      </c>
      <c r="BL199" s="17" t="s">
        <v>472</v>
      </c>
      <c r="BM199" s="162" t="s">
        <v>750</v>
      </c>
    </row>
    <row r="200" spans="1:65" s="2" customFormat="1" ht="14.45" customHeight="1">
      <c r="A200" s="32"/>
      <c r="B200" s="149"/>
      <c r="C200" s="164" t="s">
        <v>751</v>
      </c>
      <c r="D200" s="164" t="s">
        <v>172</v>
      </c>
      <c r="E200" s="165" t="s">
        <v>752</v>
      </c>
      <c r="F200" s="166" t="s">
        <v>753</v>
      </c>
      <c r="G200" s="167" t="s">
        <v>583</v>
      </c>
      <c r="H200" s="168">
        <v>200</v>
      </c>
      <c r="I200" s="169"/>
      <c r="J200" s="170">
        <f t="shared" si="20"/>
        <v>0</v>
      </c>
      <c r="K200" s="171"/>
      <c r="L200" s="172"/>
      <c r="M200" s="173" t="s">
        <v>1</v>
      </c>
      <c r="N200" s="174" t="s">
        <v>35</v>
      </c>
      <c r="O200" s="58"/>
      <c r="P200" s="160">
        <f t="shared" si="21"/>
        <v>0</v>
      </c>
      <c r="Q200" s="160">
        <v>0</v>
      </c>
      <c r="R200" s="160">
        <f t="shared" si="22"/>
        <v>0</v>
      </c>
      <c r="S200" s="160">
        <v>0</v>
      </c>
      <c r="T200" s="161">
        <f t="shared" si="2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2" t="s">
        <v>574</v>
      </c>
      <c r="AT200" s="162" t="s">
        <v>172</v>
      </c>
      <c r="AU200" s="162" t="s">
        <v>84</v>
      </c>
      <c r="AY200" s="17" t="s">
        <v>164</v>
      </c>
      <c r="BE200" s="163">
        <f t="shared" si="24"/>
        <v>0</v>
      </c>
      <c r="BF200" s="163">
        <f t="shared" si="25"/>
        <v>0</v>
      </c>
      <c r="BG200" s="163">
        <f t="shared" si="26"/>
        <v>0</v>
      </c>
      <c r="BH200" s="163">
        <f t="shared" si="27"/>
        <v>0</v>
      </c>
      <c r="BI200" s="163">
        <f t="shared" si="28"/>
        <v>0</v>
      </c>
      <c r="BJ200" s="17" t="s">
        <v>84</v>
      </c>
      <c r="BK200" s="163">
        <f t="shared" si="29"/>
        <v>0</v>
      </c>
      <c r="BL200" s="17" t="s">
        <v>472</v>
      </c>
      <c r="BM200" s="162" t="s">
        <v>754</v>
      </c>
    </row>
    <row r="201" spans="1:65" s="2" customFormat="1" ht="14.45" customHeight="1">
      <c r="A201" s="32"/>
      <c r="B201" s="149"/>
      <c r="C201" s="164" t="s">
        <v>643</v>
      </c>
      <c r="D201" s="164" t="s">
        <v>172</v>
      </c>
      <c r="E201" s="165" t="s">
        <v>755</v>
      </c>
      <c r="F201" s="166" t="s">
        <v>756</v>
      </c>
      <c r="G201" s="167" t="s">
        <v>583</v>
      </c>
      <c r="H201" s="168">
        <v>250</v>
      </c>
      <c r="I201" s="169"/>
      <c r="J201" s="170">
        <f t="shared" si="20"/>
        <v>0</v>
      </c>
      <c r="K201" s="171"/>
      <c r="L201" s="172"/>
      <c r="M201" s="173" t="s">
        <v>1</v>
      </c>
      <c r="N201" s="174" t="s">
        <v>35</v>
      </c>
      <c r="O201" s="58"/>
      <c r="P201" s="160">
        <f t="shared" si="21"/>
        <v>0</v>
      </c>
      <c r="Q201" s="160">
        <v>0</v>
      </c>
      <c r="R201" s="160">
        <f t="shared" si="22"/>
        <v>0</v>
      </c>
      <c r="S201" s="160">
        <v>0</v>
      </c>
      <c r="T201" s="161">
        <f t="shared" si="2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574</v>
      </c>
      <c r="AT201" s="162" t="s">
        <v>172</v>
      </c>
      <c r="AU201" s="162" t="s">
        <v>84</v>
      </c>
      <c r="AY201" s="17" t="s">
        <v>164</v>
      </c>
      <c r="BE201" s="163">
        <f t="shared" si="24"/>
        <v>0</v>
      </c>
      <c r="BF201" s="163">
        <f t="shared" si="25"/>
        <v>0</v>
      </c>
      <c r="BG201" s="163">
        <f t="shared" si="26"/>
        <v>0</v>
      </c>
      <c r="BH201" s="163">
        <f t="shared" si="27"/>
        <v>0</v>
      </c>
      <c r="BI201" s="163">
        <f t="shared" si="28"/>
        <v>0</v>
      </c>
      <c r="BJ201" s="17" t="s">
        <v>84</v>
      </c>
      <c r="BK201" s="163">
        <f t="shared" si="29"/>
        <v>0</v>
      </c>
      <c r="BL201" s="17" t="s">
        <v>472</v>
      </c>
      <c r="BM201" s="162" t="s">
        <v>757</v>
      </c>
    </row>
    <row r="202" spans="1:65" s="2" customFormat="1" ht="14.45" customHeight="1">
      <c r="A202" s="32"/>
      <c r="B202" s="149"/>
      <c r="C202" s="150" t="s">
        <v>758</v>
      </c>
      <c r="D202" s="150" t="s">
        <v>167</v>
      </c>
      <c r="E202" s="151" t="s">
        <v>759</v>
      </c>
      <c r="F202" s="152" t="s">
        <v>760</v>
      </c>
      <c r="G202" s="153" t="s">
        <v>180</v>
      </c>
      <c r="H202" s="175"/>
      <c r="I202" s="155"/>
      <c r="J202" s="156">
        <f t="shared" si="20"/>
        <v>0</v>
      </c>
      <c r="K202" s="157"/>
      <c r="L202" s="33"/>
      <c r="M202" s="158" t="s">
        <v>1</v>
      </c>
      <c r="N202" s="159" t="s">
        <v>35</v>
      </c>
      <c r="O202" s="58"/>
      <c r="P202" s="160">
        <f t="shared" si="21"/>
        <v>0</v>
      </c>
      <c r="Q202" s="160">
        <v>0</v>
      </c>
      <c r="R202" s="160">
        <f t="shared" si="22"/>
        <v>0</v>
      </c>
      <c r="S202" s="160">
        <v>0</v>
      </c>
      <c r="T202" s="161">
        <f t="shared" si="2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472</v>
      </c>
      <c r="AT202" s="162" t="s">
        <v>167</v>
      </c>
      <c r="AU202" s="162" t="s">
        <v>84</v>
      </c>
      <c r="AY202" s="17" t="s">
        <v>164</v>
      </c>
      <c r="BE202" s="163">
        <f t="shared" si="24"/>
        <v>0</v>
      </c>
      <c r="BF202" s="163">
        <f t="shared" si="25"/>
        <v>0</v>
      </c>
      <c r="BG202" s="163">
        <f t="shared" si="26"/>
        <v>0</v>
      </c>
      <c r="BH202" s="163">
        <f t="shared" si="27"/>
        <v>0</v>
      </c>
      <c r="BI202" s="163">
        <f t="shared" si="28"/>
        <v>0</v>
      </c>
      <c r="BJ202" s="17" t="s">
        <v>84</v>
      </c>
      <c r="BK202" s="163">
        <f t="shared" si="29"/>
        <v>0</v>
      </c>
      <c r="BL202" s="17" t="s">
        <v>472</v>
      </c>
      <c r="BM202" s="162" t="s">
        <v>761</v>
      </c>
    </row>
    <row r="203" spans="1:65" s="2" customFormat="1" ht="14.45" customHeight="1">
      <c r="A203" s="32"/>
      <c r="B203" s="149"/>
      <c r="C203" s="150" t="s">
        <v>646</v>
      </c>
      <c r="D203" s="150" t="s">
        <v>167</v>
      </c>
      <c r="E203" s="151" t="s">
        <v>762</v>
      </c>
      <c r="F203" s="152" t="s">
        <v>763</v>
      </c>
      <c r="G203" s="153" t="s">
        <v>764</v>
      </c>
      <c r="H203" s="154">
        <v>50</v>
      </c>
      <c r="I203" s="155"/>
      <c r="J203" s="156">
        <f t="shared" si="20"/>
        <v>0</v>
      </c>
      <c r="K203" s="157"/>
      <c r="L203" s="33"/>
      <c r="M203" s="158" t="s">
        <v>1</v>
      </c>
      <c r="N203" s="159" t="s">
        <v>35</v>
      </c>
      <c r="O203" s="58"/>
      <c r="P203" s="160">
        <f t="shared" si="21"/>
        <v>0</v>
      </c>
      <c r="Q203" s="160">
        <v>0</v>
      </c>
      <c r="R203" s="160">
        <f t="shared" si="22"/>
        <v>0</v>
      </c>
      <c r="S203" s="160">
        <v>0</v>
      </c>
      <c r="T203" s="161">
        <f t="shared" si="2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472</v>
      </c>
      <c r="AT203" s="162" t="s">
        <v>167</v>
      </c>
      <c r="AU203" s="162" t="s">
        <v>84</v>
      </c>
      <c r="AY203" s="17" t="s">
        <v>164</v>
      </c>
      <c r="BE203" s="163">
        <f t="shared" si="24"/>
        <v>0</v>
      </c>
      <c r="BF203" s="163">
        <f t="shared" si="25"/>
        <v>0</v>
      </c>
      <c r="BG203" s="163">
        <f t="shared" si="26"/>
        <v>0</v>
      </c>
      <c r="BH203" s="163">
        <f t="shared" si="27"/>
        <v>0</v>
      </c>
      <c r="BI203" s="163">
        <f t="shared" si="28"/>
        <v>0</v>
      </c>
      <c r="BJ203" s="17" t="s">
        <v>84</v>
      </c>
      <c r="BK203" s="163">
        <f t="shared" si="29"/>
        <v>0</v>
      </c>
      <c r="BL203" s="17" t="s">
        <v>472</v>
      </c>
      <c r="BM203" s="162" t="s">
        <v>765</v>
      </c>
    </row>
    <row r="204" spans="1:65" s="2" customFormat="1" ht="14.45" customHeight="1">
      <c r="A204" s="32"/>
      <c r="B204" s="149"/>
      <c r="C204" s="150" t="s">
        <v>766</v>
      </c>
      <c r="D204" s="150" t="s">
        <v>167</v>
      </c>
      <c r="E204" s="151" t="s">
        <v>767</v>
      </c>
      <c r="F204" s="152" t="s">
        <v>768</v>
      </c>
      <c r="G204" s="153" t="s">
        <v>764</v>
      </c>
      <c r="H204" s="154">
        <v>50</v>
      </c>
      <c r="I204" s="155"/>
      <c r="J204" s="156">
        <f t="shared" si="20"/>
        <v>0</v>
      </c>
      <c r="K204" s="157"/>
      <c r="L204" s="33"/>
      <c r="M204" s="158" t="s">
        <v>1</v>
      </c>
      <c r="N204" s="159" t="s">
        <v>35</v>
      </c>
      <c r="O204" s="58"/>
      <c r="P204" s="160">
        <f t="shared" si="21"/>
        <v>0</v>
      </c>
      <c r="Q204" s="160">
        <v>0</v>
      </c>
      <c r="R204" s="160">
        <f t="shared" si="22"/>
        <v>0</v>
      </c>
      <c r="S204" s="160">
        <v>0</v>
      </c>
      <c r="T204" s="161">
        <f t="shared" si="2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2" t="s">
        <v>472</v>
      </c>
      <c r="AT204" s="162" t="s">
        <v>167</v>
      </c>
      <c r="AU204" s="162" t="s">
        <v>84</v>
      </c>
      <c r="AY204" s="17" t="s">
        <v>164</v>
      </c>
      <c r="BE204" s="163">
        <f t="shared" si="24"/>
        <v>0</v>
      </c>
      <c r="BF204" s="163">
        <f t="shared" si="25"/>
        <v>0</v>
      </c>
      <c r="BG204" s="163">
        <f t="shared" si="26"/>
        <v>0</v>
      </c>
      <c r="BH204" s="163">
        <f t="shared" si="27"/>
        <v>0</v>
      </c>
      <c r="BI204" s="163">
        <f t="shared" si="28"/>
        <v>0</v>
      </c>
      <c r="BJ204" s="17" t="s">
        <v>84</v>
      </c>
      <c r="BK204" s="163">
        <f t="shared" si="29"/>
        <v>0</v>
      </c>
      <c r="BL204" s="17" t="s">
        <v>472</v>
      </c>
      <c r="BM204" s="162" t="s">
        <v>769</v>
      </c>
    </row>
    <row r="205" spans="1:65" s="2" customFormat="1" ht="24.2" customHeight="1">
      <c r="A205" s="32"/>
      <c r="B205" s="149"/>
      <c r="C205" s="150" t="s">
        <v>649</v>
      </c>
      <c r="D205" s="150" t="s">
        <v>167</v>
      </c>
      <c r="E205" s="151" t="s">
        <v>770</v>
      </c>
      <c r="F205" s="152" t="s">
        <v>771</v>
      </c>
      <c r="G205" s="153" t="s">
        <v>764</v>
      </c>
      <c r="H205" s="154">
        <v>35</v>
      </c>
      <c r="I205" s="155"/>
      <c r="J205" s="156">
        <f t="shared" si="20"/>
        <v>0</v>
      </c>
      <c r="K205" s="157"/>
      <c r="L205" s="33"/>
      <c r="M205" s="158" t="s">
        <v>1</v>
      </c>
      <c r="N205" s="159" t="s">
        <v>35</v>
      </c>
      <c r="O205" s="58"/>
      <c r="P205" s="160">
        <f t="shared" si="21"/>
        <v>0</v>
      </c>
      <c r="Q205" s="160">
        <v>0</v>
      </c>
      <c r="R205" s="160">
        <f t="shared" si="22"/>
        <v>0</v>
      </c>
      <c r="S205" s="160">
        <v>0</v>
      </c>
      <c r="T205" s="161">
        <f t="shared" si="2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472</v>
      </c>
      <c r="AT205" s="162" t="s">
        <v>167</v>
      </c>
      <c r="AU205" s="162" t="s">
        <v>84</v>
      </c>
      <c r="AY205" s="17" t="s">
        <v>164</v>
      </c>
      <c r="BE205" s="163">
        <f t="shared" si="24"/>
        <v>0</v>
      </c>
      <c r="BF205" s="163">
        <f t="shared" si="25"/>
        <v>0</v>
      </c>
      <c r="BG205" s="163">
        <f t="shared" si="26"/>
        <v>0</v>
      </c>
      <c r="BH205" s="163">
        <f t="shared" si="27"/>
        <v>0</v>
      </c>
      <c r="BI205" s="163">
        <f t="shared" si="28"/>
        <v>0</v>
      </c>
      <c r="BJ205" s="17" t="s">
        <v>84</v>
      </c>
      <c r="BK205" s="163">
        <f t="shared" si="29"/>
        <v>0</v>
      </c>
      <c r="BL205" s="17" t="s">
        <v>472</v>
      </c>
      <c r="BM205" s="162" t="s">
        <v>772</v>
      </c>
    </row>
    <row r="206" spans="1:65" s="2" customFormat="1" ht="14.45" customHeight="1">
      <c r="A206" s="32"/>
      <c r="B206" s="149"/>
      <c r="C206" s="164" t="s">
        <v>773</v>
      </c>
      <c r="D206" s="164" t="s">
        <v>172</v>
      </c>
      <c r="E206" s="165" t="s">
        <v>774</v>
      </c>
      <c r="F206" s="166" t="s">
        <v>775</v>
      </c>
      <c r="G206" s="167" t="s">
        <v>583</v>
      </c>
      <c r="H206" s="168">
        <v>26</v>
      </c>
      <c r="I206" s="169"/>
      <c r="J206" s="170">
        <f t="shared" si="20"/>
        <v>0</v>
      </c>
      <c r="K206" s="171"/>
      <c r="L206" s="172"/>
      <c r="M206" s="173" t="s">
        <v>1</v>
      </c>
      <c r="N206" s="174" t="s">
        <v>35</v>
      </c>
      <c r="O206" s="58"/>
      <c r="P206" s="160">
        <f t="shared" si="21"/>
        <v>0</v>
      </c>
      <c r="Q206" s="160">
        <v>2.0000000000000002E-5</v>
      </c>
      <c r="R206" s="160">
        <f t="shared" si="22"/>
        <v>5.2000000000000006E-4</v>
      </c>
      <c r="S206" s="160">
        <v>0</v>
      </c>
      <c r="T206" s="161">
        <f t="shared" si="2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2" t="s">
        <v>574</v>
      </c>
      <c r="AT206" s="162" t="s">
        <v>172</v>
      </c>
      <c r="AU206" s="162" t="s">
        <v>84</v>
      </c>
      <c r="AY206" s="17" t="s">
        <v>164</v>
      </c>
      <c r="BE206" s="163">
        <f t="shared" si="24"/>
        <v>0</v>
      </c>
      <c r="BF206" s="163">
        <f t="shared" si="25"/>
        <v>0</v>
      </c>
      <c r="BG206" s="163">
        <f t="shared" si="26"/>
        <v>0</v>
      </c>
      <c r="BH206" s="163">
        <f t="shared" si="27"/>
        <v>0</v>
      </c>
      <c r="BI206" s="163">
        <f t="shared" si="28"/>
        <v>0</v>
      </c>
      <c r="BJ206" s="17" t="s">
        <v>84</v>
      </c>
      <c r="BK206" s="163">
        <f t="shared" si="29"/>
        <v>0</v>
      </c>
      <c r="BL206" s="17" t="s">
        <v>472</v>
      </c>
      <c r="BM206" s="162" t="s">
        <v>776</v>
      </c>
    </row>
    <row r="207" spans="1:65" s="2" customFormat="1" ht="14.45" customHeight="1">
      <c r="A207" s="32"/>
      <c r="B207" s="149"/>
      <c r="C207" s="164" t="s">
        <v>652</v>
      </c>
      <c r="D207" s="164" t="s">
        <v>172</v>
      </c>
      <c r="E207" s="165" t="s">
        <v>777</v>
      </c>
      <c r="F207" s="166" t="s">
        <v>778</v>
      </c>
      <c r="G207" s="167" t="s">
        <v>583</v>
      </c>
      <c r="H207" s="168">
        <v>14</v>
      </c>
      <c r="I207" s="169"/>
      <c r="J207" s="170">
        <f t="shared" si="20"/>
        <v>0</v>
      </c>
      <c r="K207" s="171"/>
      <c r="L207" s="172"/>
      <c r="M207" s="173" t="s">
        <v>1</v>
      </c>
      <c r="N207" s="174" t="s">
        <v>35</v>
      </c>
      <c r="O207" s="58"/>
      <c r="P207" s="160">
        <f t="shared" si="21"/>
        <v>0</v>
      </c>
      <c r="Q207" s="160">
        <v>4.0000000000000003E-5</v>
      </c>
      <c r="R207" s="160">
        <f t="shared" si="22"/>
        <v>5.6000000000000006E-4</v>
      </c>
      <c r="S207" s="160">
        <v>0</v>
      </c>
      <c r="T207" s="161">
        <f t="shared" si="2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574</v>
      </c>
      <c r="AT207" s="162" t="s">
        <v>172</v>
      </c>
      <c r="AU207" s="162" t="s">
        <v>84</v>
      </c>
      <c r="AY207" s="17" t="s">
        <v>164</v>
      </c>
      <c r="BE207" s="163">
        <f t="shared" si="24"/>
        <v>0</v>
      </c>
      <c r="BF207" s="163">
        <f t="shared" si="25"/>
        <v>0</v>
      </c>
      <c r="BG207" s="163">
        <f t="shared" si="26"/>
        <v>0</v>
      </c>
      <c r="BH207" s="163">
        <f t="shared" si="27"/>
        <v>0</v>
      </c>
      <c r="BI207" s="163">
        <f t="shared" si="28"/>
        <v>0</v>
      </c>
      <c r="BJ207" s="17" t="s">
        <v>84</v>
      </c>
      <c r="BK207" s="163">
        <f t="shared" si="29"/>
        <v>0</v>
      </c>
      <c r="BL207" s="17" t="s">
        <v>472</v>
      </c>
      <c r="BM207" s="162" t="s">
        <v>779</v>
      </c>
    </row>
    <row r="208" spans="1:65" s="2" customFormat="1" ht="14.45" customHeight="1">
      <c r="A208" s="32"/>
      <c r="B208" s="149"/>
      <c r="C208" s="164" t="s">
        <v>780</v>
      </c>
      <c r="D208" s="164" t="s">
        <v>172</v>
      </c>
      <c r="E208" s="165" t="s">
        <v>781</v>
      </c>
      <c r="F208" s="166" t="s">
        <v>782</v>
      </c>
      <c r="G208" s="167" t="s">
        <v>583</v>
      </c>
      <c r="H208" s="168">
        <v>4</v>
      </c>
      <c r="I208" s="169"/>
      <c r="J208" s="170">
        <f t="shared" si="20"/>
        <v>0</v>
      </c>
      <c r="K208" s="171"/>
      <c r="L208" s="172"/>
      <c r="M208" s="173" t="s">
        <v>1</v>
      </c>
      <c r="N208" s="174" t="s">
        <v>35</v>
      </c>
      <c r="O208" s="58"/>
      <c r="P208" s="160">
        <f t="shared" si="21"/>
        <v>0</v>
      </c>
      <c r="Q208" s="160">
        <v>5.0099999999999997E-3</v>
      </c>
      <c r="R208" s="160">
        <f t="shared" si="22"/>
        <v>2.0039999999999999E-2</v>
      </c>
      <c r="S208" s="160">
        <v>0</v>
      </c>
      <c r="T208" s="161">
        <f t="shared" si="2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574</v>
      </c>
      <c r="AT208" s="162" t="s">
        <v>172</v>
      </c>
      <c r="AU208" s="162" t="s">
        <v>84</v>
      </c>
      <c r="AY208" s="17" t="s">
        <v>164</v>
      </c>
      <c r="BE208" s="163">
        <f t="shared" si="24"/>
        <v>0</v>
      </c>
      <c r="BF208" s="163">
        <f t="shared" si="25"/>
        <v>0</v>
      </c>
      <c r="BG208" s="163">
        <f t="shared" si="26"/>
        <v>0</v>
      </c>
      <c r="BH208" s="163">
        <f t="shared" si="27"/>
        <v>0</v>
      </c>
      <c r="BI208" s="163">
        <f t="shared" si="28"/>
        <v>0</v>
      </c>
      <c r="BJ208" s="17" t="s">
        <v>84</v>
      </c>
      <c r="BK208" s="163">
        <f t="shared" si="29"/>
        <v>0</v>
      </c>
      <c r="BL208" s="17" t="s">
        <v>472</v>
      </c>
      <c r="BM208" s="162" t="s">
        <v>783</v>
      </c>
    </row>
    <row r="209" spans="1:65" s="2" customFormat="1" ht="14.45" customHeight="1">
      <c r="A209" s="32"/>
      <c r="B209" s="149"/>
      <c r="C209" s="164" t="s">
        <v>655</v>
      </c>
      <c r="D209" s="164" t="s">
        <v>172</v>
      </c>
      <c r="E209" s="165" t="s">
        <v>784</v>
      </c>
      <c r="F209" s="166" t="s">
        <v>785</v>
      </c>
      <c r="G209" s="167" t="s">
        <v>583</v>
      </c>
      <c r="H209" s="168">
        <v>4</v>
      </c>
      <c r="I209" s="169"/>
      <c r="J209" s="170">
        <f t="shared" si="20"/>
        <v>0</v>
      </c>
      <c r="K209" s="171"/>
      <c r="L209" s="172"/>
      <c r="M209" s="173" t="s">
        <v>1</v>
      </c>
      <c r="N209" s="174" t="s">
        <v>35</v>
      </c>
      <c r="O209" s="58"/>
      <c r="P209" s="160">
        <f t="shared" si="21"/>
        <v>0</v>
      </c>
      <c r="Q209" s="160">
        <v>9.2000000000000003E-4</v>
      </c>
      <c r="R209" s="160">
        <f t="shared" si="22"/>
        <v>3.6800000000000001E-3</v>
      </c>
      <c r="S209" s="160">
        <v>0</v>
      </c>
      <c r="T209" s="161">
        <f t="shared" si="2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574</v>
      </c>
      <c r="AT209" s="162" t="s">
        <v>172</v>
      </c>
      <c r="AU209" s="162" t="s">
        <v>84</v>
      </c>
      <c r="AY209" s="17" t="s">
        <v>164</v>
      </c>
      <c r="BE209" s="163">
        <f t="shared" si="24"/>
        <v>0</v>
      </c>
      <c r="BF209" s="163">
        <f t="shared" si="25"/>
        <v>0</v>
      </c>
      <c r="BG209" s="163">
        <f t="shared" si="26"/>
        <v>0</v>
      </c>
      <c r="BH209" s="163">
        <f t="shared" si="27"/>
        <v>0</v>
      </c>
      <c r="BI209" s="163">
        <f t="shared" si="28"/>
        <v>0</v>
      </c>
      <c r="BJ209" s="17" t="s">
        <v>84</v>
      </c>
      <c r="BK209" s="163">
        <f t="shared" si="29"/>
        <v>0</v>
      </c>
      <c r="BL209" s="17" t="s">
        <v>472</v>
      </c>
      <c r="BM209" s="162" t="s">
        <v>786</v>
      </c>
    </row>
    <row r="210" spans="1:65" s="2" customFormat="1" ht="14.45" customHeight="1">
      <c r="A210" s="32"/>
      <c r="B210" s="149"/>
      <c r="C210" s="164" t="s">
        <v>787</v>
      </c>
      <c r="D210" s="164" t="s">
        <v>172</v>
      </c>
      <c r="E210" s="165" t="s">
        <v>788</v>
      </c>
      <c r="F210" s="166" t="s">
        <v>789</v>
      </c>
      <c r="G210" s="167" t="s">
        <v>583</v>
      </c>
      <c r="H210" s="168">
        <v>4</v>
      </c>
      <c r="I210" s="169"/>
      <c r="J210" s="170">
        <f t="shared" si="20"/>
        <v>0</v>
      </c>
      <c r="K210" s="171"/>
      <c r="L210" s="172"/>
      <c r="M210" s="173" t="s">
        <v>1</v>
      </c>
      <c r="N210" s="174" t="s">
        <v>35</v>
      </c>
      <c r="O210" s="58"/>
      <c r="P210" s="160">
        <f t="shared" si="21"/>
        <v>0</v>
      </c>
      <c r="Q210" s="160">
        <v>2.1000000000000001E-4</v>
      </c>
      <c r="R210" s="160">
        <f t="shared" si="22"/>
        <v>8.4000000000000003E-4</v>
      </c>
      <c r="S210" s="160">
        <v>0</v>
      </c>
      <c r="T210" s="161">
        <f t="shared" si="2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574</v>
      </c>
      <c r="AT210" s="162" t="s">
        <v>172</v>
      </c>
      <c r="AU210" s="162" t="s">
        <v>84</v>
      </c>
      <c r="AY210" s="17" t="s">
        <v>164</v>
      </c>
      <c r="BE210" s="163">
        <f t="shared" si="24"/>
        <v>0</v>
      </c>
      <c r="BF210" s="163">
        <f t="shared" si="25"/>
        <v>0</v>
      </c>
      <c r="BG210" s="163">
        <f t="shared" si="26"/>
        <v>0</v>
      </c>
      <c r="BH210" s="163">
        <f t="shared" si="27"/>
        <v>0</v>
      </c>
      <c r="BI210" s="163">
        <f t="shared" si="28"/>
        <v>0</v>
      </c>
      <c r="BJ210" s="17" t="s">
        <v>84</v>
      </c>
      <c r="BK210" s="163">
        <f t="shared" si="29"/>
        <v>0</v>
      </c>
      <c r="BL210" s="17" t="s">
        <v>472</v>
      </c>
      <c r="BM210" s="162" t="s">
        <v>790</v>
      </c>
    </row>
    <row r="211" spans="1:65" s="2" customFormat="1" ht="14.45" customHeight="1">
      <c r="A211" s="32"/>
      <c r="B211" s="149"/>
      <c r="C211" s="164" t="s">
        <v>658</v>
      </c>
      <c r="D211" s="164" t="s">
        <v>172</v>
      </c>
      <c r="E211" s="165" t="s">
        <v>791</v>
      </c>
      <c r="F211" s="166" t="s">
        <v>792</v>
      </c>
      <c r="G211" s="167" t="s">
        <v>583</v>
      </c>
      <c r="H211" s="168">
        <v>4</v>
      </c>
      <c r="I211" s="169"/>
      <c r="J211" s="170">
        <f t="shared" si="20"/>
        <v>0</v>
      </c>
      <c r="K211" s="171"/>
      <c r="L211" s="172"/>
      <c r="M211" s="173" t="s">
        <v>1</v>
      </c>
      <c r="N211" s="174" t="s">
        <v>35</v>
      </c>
      <c r="O211" s="58"/>
      <c r="P211" s="160">
        <f t="shared" si="21"/>
        <v>0</v>
      </c>
      <c r="Q211" s="160">
        <v>4.2999999999999999E-4</v>
      </c>
      <c r="R211" s="160">
        <f t="shared" si="22"/>
        <v>1.72E-3</v>
      </c>
      <c r="S211" s="160">
        <v>0</v>
      </c>
      <c r="T211" s="161">
        <f t="shared" si="2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574</v>
      </c>
      <c r="AT211" s="162" t="s">
        <v>172</v>
      </c>
      <c r="AU211" s="162" t="s">
        <v>84</v>
      </c>
      <c r="AY211" s="17" t="s">
        <v>164</v>
      </c>
      <c r="BE211" s="163">
        <f t="shared" si="24"/>
        <v>0</v>
      </c>
      <c r="BF211" s="163">
        <f t="shared" si="25"/>
        <v>0</v>
      </c>
      <c r="BG211" s="163">
        <f t="shared" si="26"/>
        <v>0</v>
      </c>
      <c r="BH211" s="163">
        <f t="shared" si="27"/>
        <v>0</v>
      </c>
      <c r="BI211" s="163">
        <f t="shared" si="28"/>
        <v>0</v>
      </c>
      <c r="BJ211" s="17" t="s">
        <v>84</v>
      </c>
      <c r="BK211" s="163">
        <f t="shared" si="29"/>
        <v>0</v>
      </c>
      <c r="BL211" s="17" t="s">
        <v>472</v>
      </c>
      <c r="BM211" s="162" t="s">
        <v>793</v>
      </c>
    </row>
    <row r="212" spans="1:65" s="2" customFormat="1" ht="14.45" customHeight="1">
      <c r="A212" s="32"/>
      <c r="B212" s="149"/>
      <c r="C212" s="164" t="s">
        <v>794</v>
      </c>
      <c r="D212" s="164" t="s">
        <v>172</v>
      </c>
      <c r="E212" s="165" t="s">
        <v>795</v>
      </c>
      <c r="F212" s="166" t="s">
        <v>796</v>
      </c>
      <c r="G212" s="167" t="s">
        <v>583</v>
      </c>
      <c r="H212" s="168">
        <v>3</v>
      </c>
      <c r="I212" s="169"/>
      <c r="J212" s="170">
        <f t="shared" si="20"/>
        <v>0</v>
      </c>
      <c r="K212" s="171"/>
      <c r="L212" s="172"/>
      <c r="M212" s="173" t="s">
        <v>1</v>
      </c>
      <c r="N212" s="174" t="s">
        <v>35</v>
      </c>
      <c r="O212" s="58"/>
      <c r="P212" s="160">
        <f t="shared" si="21"/>
        <v>0</v>
      </c>
      <c r="Q212" s="160">
        <v>1.6000000000000001E-4</v>
      </c>
      <c r="R212" s="160">
        <f t="shared" si="22"/>
        <v>4.8000000000000007E-4</v>
      </c>
      <c r="S212" s="160">
        <v>0</v>
      </c>
      <c r="T212" s="161">
        <f t="shared" si="2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2" t="s">
        <v>574</v>
      </c>
      <c r="AT212" s="162" t="s">
        <v>172</v>
      </c>
      <c r="AU212" s="162" t="s">
        <v>84</v>
      </c>
      <c r="AY212" s="17" t="s">
        <v>164</v>
      </c>
      <c r="BE212" s="163">
        <f t="shared" si="24"/>
        <v>0</v>
      </c>
      <c r="BF212" s="163">
        <f t="shared" si="25"/>
        <v>0</v>
      </c>
      <c r="BG212" s="163">
        <f t="shared" si="26"/>
        <v>0</v>
      </c>
      <c r="BH212" s="163">
        <f t="shared" si="27"/>
        <v>0</v>
      </c>
      <c r="BI212" s="163">
        <f t="shared" si="28"/>
        <v>0</v>
      </c>
      <c r="BJ212" s="17" t="s">
        <v>84</v>
      </c>
      <c r="BK212" s="163">
        <f t="shared" si="29"/>
        <v>0</v>
      </c>
      <c r="BL212" s="17" t="s">
        <v>472</v>
      </c>
      <c r="BM212" s="162" t="s">
        <v>797</v>
      </c>
    </row>
    <row r="213" spans="1:65" s="2" customFormat="1" ht="14.45" customHeight="1">
      <c r="A213" s="32"/>
      <c r="B213" s="149"/>
      <c r="C213" s="164" t="s">
        <v>661</v>
      </c>
      <c r="D213" s="164" t="s">
        <v>172</v>
      </c>
      <c r="E213" s="165" t="s">
        <v>798</v>
      </c>
      <c r="F213" s="166" t="s">
        <v>799</v>
      </c>
      <c r="G213" s="167" t="s">
        <v>583</v>
      </c>
      <c r="H213" s="168">
        <v>6</v>
      </c>
      <c r="I213" s="169"/>
      <c r="J213" s="170">
        <f t="shared" si="20"/>
        <v>0</v>
      </c>
      <c r="K213" s="171"/>
      <c r="L213" s="172"/>
      <c r="M213" s="173" t="s">
        <v>1</v>
      </c>
      <c r="N213" s="174" t="s">
        <v>35</v>
      </c>
      <c r="O213" s="58"/>
      <c r="P213" s="160">
        <f t="shared" si="21"/>
        <v>0</v>
      </c>
      <c r="Q213" s="160">
        <v>1.2999999999999999E-4</v>
      </c>
      <c r="R213" s="160">
        <f t="shared" si="22"/>
        <v>7.7999999999999988E-4</v>
      </c>
      <c r="S213" s="160">
        <v>0</v>
      </c>
      <c r="T213" s="161">
        <f t="shared" si="2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2" t="s">
        <v>574</v>
      </c>
      <c r="AT213" s="162" t="s">
        <v>172</v>
      </c>
      <c r="AU213" s="162" t="s">
        <v>84</v>
      </c>
      <c r="AY213" s="17" t="s">
        <v>164</v>
      </c>
      <c r="BE213" s="163">
        <f t="shared" si="24"/>
        <v>0</v>
      </c>
      <c r="BF213" s="163">
        <f t="shared" si="25"/>
        <v>0</v>
      </c>
      <c r="BG213" s="163">
        <f t="shared" si="26"/>
        <v>0</v>
      </c>
      <c r="BH213" s="163">
        <f t="shared" si="27"/>
        <v>0</v>
      </c>
      <c r="BI213" s="163">
        <f t="shared" si="28"/>
        <v>0</v>
      </c>
      <c r="BJ213" s="17" t="s">
        <v>84</v>
      </c>
      <c r="BK213" s="163">
        <f t="shared" si="29"/>
        <v>0</v>
      </c>
      <c r="BL213" s="17" t="s">
        <v>472</v>
      </c>
      <c r="BM213" s="162" t="s">
        <v>800</v>
      </c>
    </row>
    <row r="214" spans="1:65" s="2" customFormat="1" ht="14.45" customHeight="1">
      <c r="A214" s="32"/>
      <c r="B214" s="149"/>
      <c r="C214" s="164" t="s">
        <v>801</v>
      </c>
      <c r="D214" s="164" t="s">
        <v>172</v>
      </c>
      <c r="E214" s="165" t="s">
        <v>802</v>
      </c>
      <c r="F214" s="166" t="s">
        <v>803</v>
      </c>
      <c r="G214" s="167" t="s">
        <v>583</v>
      </c>
      <c r="H214" s="168">
        <v>6</v>
      </c>
      <c r="I214" s="169"/>
      <c r="J214" s="170">
        <f t="shared" si="20"/>
        <v>0</v>
      </c>
      <c r="K214" s="171"/>
      <c r="L214" s="172"/>
      <c r="M214" s="173" t="s">
        <v>1</v>
      </c>
      <c r="N214" s="174" t="s">
        <v>35</v>
      </c>
      <c r="O214" s="58"/>
      <c r="P214" s="160">
        <f t="shared" si="21"/>
        <v>0</v>
      </c>
      <c r="Q214" s="160">
        <v>2.0000000000000001E-4</v>
      </c>
      <c r="R214" s="160">
        <f t="shared" si="22"/>
        <v>1.2000000000000001E-3</v>
      </c>
      <c r="S214" s="160">
        <v>0</v>
      </c>
      <c r="T214" s="161">
        <f t="shared" si="23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2" t="s">
        <v>574</v>
      </c>
      <c r="AT214" s="162" t="s">
        <v>172</v>
      </c>
      <c r="AU214" s="162" t="s">
        <v>84</v>
      </c>
      <c r="AY214" s="17" t="s">
        <v>164</v>
      </c>
      <c r="BE214" s="163">
        <f t="shared" si="24"/>
        <v>0</v>
      </c>
      <c r="BF214" s="163">
        <f t="shared" si="25"/>
        <v>0</v>
      </c>
      <c r="BG214" s="163">
        <f t="shared" si="26"/>
        <v>0</v>
      </c>
      <c r="BH214" s="163">
        <f t="shared" si="27"/>
        <v>0</v>
      </c>
      <c r="BI214" s="163">
        <f t="shared" si="28"/>
        <v>0</v>
      </c>
      <c r="BJ214" s="17" t="s">
        <v>84</v>
      </c>
      <c r="BK214" s="163">
        <f t="shared" si="29"/>
        <v>0</v>
      </c>
      <c r="BL214" s="17" t="s">
        <v>472</v>
      </c>
      <c r="BM214" s="162" t="s">
        <v>804</v>
      </c>
    </row>
    <row r="215" spans="1:65" s="2" customFormat="1" ht="14.45" customHeight="1">
      <c r="A215" s="32"/>
      <c r="B215" s="149"/>
      <c r="C215" s="164" t="s">
        <v>664</v>
      </c>
      <c r="D215" s="164" t="s">
        <v>172</v>
      </c>
      <c r="E215" s="165" t="s">
        <v>805</v>
      </c>
      <c r="F215" s="166" t="s">
        <v>806</v>
      </c>
      <c r="G215" s="167" t="s">
        <v>807</v>
      </c>
      <c r="H215" s="168">
        <v>190</v>
      </c>
      <c r="I215" s="169"/>
      <c r="J215" s="170">
        <f t="shared" si="20"/>
        <v>0</v>
      </c>
      <c r="K215" s="171"/>
      <c r="L215" s="172"/>
      <c r="M215" s="173" t="s">
        <v>1</v>
      </c>
      <c r="N215" s="174" t="s">
        <v>35</v>
      </c>
      <c r="O215" s="58"/>
      <c r="P215" s="160">
        <f t="shared" si="21"/>
        <v>0</v>
      </c>
      <c r="Q215" s="160">
        <v>1E-3</v>
      </c>
      <c r="R215" s="160">
        <f t="shared" si="22"/>
        <v>0.19</v>
      </c>
      <c r="S215" s="160">
        <v>0</v>
      </c>
      <c r="T215" s="161">
        <f t="shared" si="23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2" t="s">
        <v>574</v>
      </c>
      <c r="AT215" s="162" t="s">
        <v>172</v>
      </c>
      <c r="AU215" s="162" t="s">
        <v>84</v>
      </c>
      <c r="AY215" s="17" t="s">
        <v>164</v>
      </c>
      <c r="BE215" s="163">
        <f t="shared" si="24"/>
        <v>0</v>
      </c>
      <c r="BF215" s="163">
        <f t="shared" si="25"/>
        <v>0</v>
      </c>
      <c r="BG215" s="163">
        <f t="shared" si="26"/>
        <v>0</v>
      </c>
      <c r="BH215" s="163">
        <f t="shared" si="27"/>
        <v>0</v>
      </c>
      <c r="BI215" s="163">
        <f t="shared" si="28"/>
        <v>0</v>
      </c>
      <c r="BJ215" s="17" t="s">
        <v>84</v>
      </c>
      <c r="BK215" s="163">
        <f t="shared" si="29"/>
        <v>0</v>
      </c>
      <c r="BL215" s="17" t="s">
        <v>472</v>
      </c>
      <c r="BM215" s="162" t="s">
        <v>808</v>
      </c>
    </row>
    <row r="216" spans="1:65" s="2" customFormat="1" ht="14.45" customHeight="1">
      <c r="A216" s="32"/>
      <c r="B216" s="149"/>
      <c r="C216" s="164" t="s">
        <v>809</v>
      </c>
      <c r="D216" s="164" t="s">
        <v>172</v>
      </c>
      <c r="E216" s="165" t="s">
        <v>810</v>
      </c>
      <c r="F216" s="166" t="s">
        <v>811</v>
      </c>
      <c r="G216" s="167" t="s">
        <v>807</v>
      </c>
      <c r="H216" s="168">
        <v>28</v>
      </c>
      <c r="I216" s="169"/>
      <c r="J216" s="170">
        <f t="shared" si="20"/>
        <v>0</v>
      </c>
      <c r="K216" s="171"/>
      <c r="L216" s="172"/>
      <c r="M216" s="173" t="s">
        <v>1</v>
      </c>
      <c r="N216" s="174" t="s">
        <v>35</v>
      </c>
      <c r="O216" s="58"/>
      <c r="P216" s="160">
        <f t="shared" si="21"/>
        <v>0</v>
      </c>
      <c r="Q216" s="160">
        <v>1E-3</v>
      </c>
      <c r="R216" s="160">
        <f t="shared" si="22"/>
        <v>2.8000000000000001E-2</v>
      </c>
      <c r="S216" s="160">
        <v>0</v>
      </c>
      <c r="T216" s="161">
        <f t="shared" si="23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2" t="s">
        <v>574</v>
      </c>
      <c r="AT216" s="162" t="s">
        <v>172</v>
      </c>
      <c r="AU216" s="162" t="s">
        <v>84</v>
      </c>
      <c r="AY216" s="17" t="s">
        <v>164</v>
      </c>
      <c r="BE216" s="163">
        <f t="shared" si="24"/>
        <v>0</v>
      </c>
      <c r="BF216" s="163">
        <f t="shared" si="25"/>
        <v>0</v>
      </c>
      <c r="BG216" s="163">
        <f t="shared" si="26"/>
        <v>0</v>
      </c>
      <c r="BH216" s="163">
        <f t="shared" si="27"/>
        <v>0</v>
      </c>
      <c r="BI216" s="163">
        <f t="shared" si="28"/>
        <v>0</v>
      </c>
      <c r="BJ216" s="17" t="s">
        <v>84</v>
      </c>
      <c r="BK216" s="163">
        <f t="shared" si="29"/>
        <v>0</v>
      </c>
      <c r="BL216" s="17" t="s">
        <v>472</v>
      </c>
      <c r="BM216" s="162" t="s">
        <v>812</v>
      </c>
    </row>
    <row r="217" spans="1:65" s="2" customFormat="1" ht="14.45" customHeight="1">
      <c r="A217" s="32"/>
      <c r="B217" s="149"/>
      <c r="C217" s="164" t="s">
        <v>667</v>
      </c>
      <c r="D217" s="164" t="s">
        <v>172</v>
      </c>
      <c r="E217" s="165" t="s">
        <v>813</v>
      </c>
      <c r="F217" s="166" t="s">
        <v>814</v>
      </c>
      <c r="G217" s="167" t="s">
        <v>583</v>
      </c>
      <c r="H217" s="168">
        <v>18</v>
      </c>
      <c r="I217" s="169"/>
      <c r="J217" s="170">
        <f t="shared" si="20"/>
        <v>0</v>
      </c>
      <c r="K217" s="171"/>
      <c r="L217" s="172"/>
      <c r="M217" s="173" t="s">
        <v>1</v>
      </c>
      <c r="N217" s="174" t="s">
        <v>35</v>
      </c>
      <c r="O217" s="58"/>
      <c r="P217" s="160">
        <f t="shared" si="21"/>
        <v>0</v>
      </c>
      <c r="Q217" s="160">
        <v>1.2E-4</v>
      </c>
      <c r="R217" s="160">
        <f t="shared" si="22"/>
        <v>2.16E-3</v>
      </c>
      <c r="S217" s="160">
        <v>0</v>
      </c>
      <c r="T217" s="161">
        <f t="shared" si="23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2" t="s">
        <v>574</v>
      </c>
      <c r="AT217" s="162" t="s">
        <v>172</v>
      </c>
      <c r="AU217" s="162" t="s">
        <v>84</v>
      </c>
      <c r="AY217" s="17" t="s">
        <v>164</v>
      </c>
      <c r="BE217" s="163">
        <f t="shared" si="24"/>
        <v>0</v>
      </c>
      <c r="BF217" s="163">
        <f t="shared" si="25"/>
        <v>0</v>
      </c>
      <c r="BG217" s="163">
        <f t="shared" si="26"/>
        <v>0</v>
      </c>
      <c r="BH217" s="163">
        <f t="shared" si="27"/>
        <v>0</v>
      </c>
      <c r="BI217" s="163">
        <f t="shared" si="28"/>
        <v>0</v>
      </c>
      <c r="BJ217" s="17" t="s">
        <v>84</v>
      </c>
      <c r="BK217" s="163">
        <f t="shared" si="29"/>
        <v>0</v>
      </c>
      <c r="BL217" s="17" t="s">
        <v>472</v>
      </c>
      <c r="BM217" s="162" t="s">
        <v>815</v>
      </c>
    </row>
    <row r="218" spans="1:65" s="2" customFormat="1" ht="14.45" customHeight="1">
      <c r="A218" s="32"/>
      <c r="B218" s="149"/>
      <c r="C218" s="164" t="s">
        <v>816</v>
      </c>
      <c r="D218" s="164" t="s">
        <v>172</v>
      </c>
      <c r="E218" s="165" t="s">
        <v>817</v>
      </c>
      <c r="F218" s="166" t="s">
        <v>818</v>
      </c>
      <c r="G218" s="167" t="s">
        <v>583</v>
      </c>
      <c r="H218" s="168">
        <v>12</v>
      </c>
      <c r="I218" s="169"/>
      <c r="J218" s="170">
        <f t="shared" si="20"/>
        <v>0</v>
      </c>
      <c r="K218" s="171"/>
      <c r="L218" s="172"/>
      <c r="M218" s="173" t="s">
        <v>1</v>
      </c>
      <c r="N218" s="174" t="s">
        <v>35</v>
      </c>
      <c r="O218" s="58"/>
      <c r="P218" s="160">
        <f t="shared" si="21"/>
        <v>0</v>
      </c>
      <c r="Q218" s="160">
        <v>2.5999999999999998E-4</v>
      </c>
      <c r="R218" s="160">
        <f t="shared" si="22"/>
        <v>3.1199999999999995E-3</v>
      </c>
      <c r="S218" s="160">
        <v>0</v>
      </c>
      <c r="T218" s="161">
        <f t="shared" si="23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2" t="s">
        <v>574</v>
      </c>
      <c r="AT218" s="162" t="s">
        <v>172</v>
      </c>
      <c r="AU218" s="162" t="s">
        <v>84</v>
      </c>
      <c r="AY218" s="17" t="s">
        <v>164</v>
      </c>
      <c r="BE218" s="163">
        <f t="shared" si="24"/>
        <v>0</v>
      </c>
      <c r="BF218" s="163">
        <f t="shared" si="25"/>
        <v>0</v>
      </c>
      <c r="BG218" s="163">
        <f t="shared" si="26"/>
        <v>0</v>
      </c>
      <c r="BH218" s="163">
        <f t="shared" si="27"/>
        <v>0</v>
      </c>
      <c r="BI218" s="163">
        <f t="shared" si="28"/>
        <v>0</v>
      </c>
      <c r="BJ218" s="17" t="s">
        <v>84</v>
      </c>
      <c r="BK218" s="163">
        <f t="shared" si="29"/>
        <v>0</v>
      </c>
      <c r="BL218" s="17" t="s">
        <v>472</v>
      </c>
      <c r="BM218" s="162" t="s">
        <v>819</v>
      </c>
    </row>
    <row r="219" spans="1:65" s="12" customFormat="1" ht="22.9" customHeight="1">
      <c r="B219" s="136"/>
      <c r="D219" s="137" t="s">
        <v>68</v>
      </c>
      <c r="E219" s="147" t="s">
        <v>820</v>
      </c>
      <c r="F219" s="147" t="s">
        <v>821</v>
      </c>
      <c r="I219" s="139"/>
      <c r="J219" s="148">
        <f>BK219</f>
        <v>0</v>
      </c>
      <c r="L219" s="136"/>
      <c r="M219" s="141"/>
      <c r="N219" s="142"/>
      <c r="O219" s="142"/>
      <c r="P219" s="143">
        <f>SUM(P220:P226)</f>
        <v>0</v>
      </c>
      <c r="Q219" s="142"/>
      <c r="R219" s="143">
        <f>SUM(R220:R226)</f>
        <v>1.8200000000000002E-3</v>
      </c>
      <c r="S219" s="142"/>
      <c r="T219" s="144">
        <f>SUM(T220:T226)</f>
        <v>0</v>
      </c>
      <c r="AR219" s="137" t="s">
        <v>177</v>
      </c>
      <c r="AT219" s="145" t="s">
        <v>68</v>
      </c>
      <c r="AU219" s="145" t="s">
        <v>77</v>
      </c>
      <c r="AY219" s="137" t="s">
        <v>164</v>
      </c>
      <c r="BK219" s="146">
        <f>SUM(BK220:BK226)</f>
        <v>0</v>
      </c>
    </row>
    <row r="220" spans="1:65" s="2" customFormat="1" ht="14.45" customHeight="1">
      <c r="A220" s="32"/>
      <c r="B220" s="149"/>
      <c r="C220" s="150" t="s">
        <v>670</v>
      </c>
      <c r="D220" s="150" t="s">
        <v>167</v>
      </c>
      <c r="E220" s="151" t="s">
        <v>822</v>
      </c>
      <c r="F220" s="152" t="s">
        <v>823</v>
      </c>
      <c r="G220" s="153" t="s">
        <v>280</v>
      </c>
      <c r="H220" s="154">
        <v>70</v>
      </c>
      <c r="I220" s="155"/>
      <c r="J220" s="156">
        <f t="shared" ref="J220:J226" si="30">ROUND(I220*H220,2)</f>
        <v>0</v>
      </c>
      <c r="K220" s="157"/>
      <c r="L220" s="33"/>
      <c r="M220" s="158" t="s">
        <v>1</v>
      </c>
      <c r="N220" s="159" t="s">
        <v>35</v>
      </c>
      <c r="O220" s="58"/>
      <c r="P220" s="160">
        <f t="shared" ref="P220:P226" si="31">O220*H220</f>
        <v>0</v>
      </c>
      <c r="Q220" s="160">
        <v>0</v>
      </c>
      <c r="R220" s="160">
        <f t="shared" ref="R220:R226" si="32">Q220*H220</f>
        <v>0</v>
      </c>
      <c r="S220" s="160">
        <v>0</v>
      </c>
      <c r="T220" s="161">
        <f t="shared" ref="T220:T226" si="33"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2" t="s">
        <v>472</v>
      </c>
      <c r="AT220" s="162" t="s">
        <v>167</v>
      </c>
      <c r="AU220" s="162" t="s">
        <v>84</v>
      </c>
      <c r="AY220" s="17" t="s">
        <v>164</v>
      </c>
      <c r="BE220" s="163">
        <f t="shared" ref="BE220:BE226" si="34">IF(N220="základná",J220,0)</f>
        <v>0</v>
      </c>
      <c r="BF220" s="163">
        <f t="shared" ref="BF220:BF226" si="35">IF(N220="znížená",J220,0)</f>
        <v>0</v>
      </c>
      <c r="BG220" s="163">
        <f t="shared" ref="BG220:BG226" si="36">IF(N220="zákl. prenesená",J220,0)</f>
        <v>0</v>
      </c>
      <c r="BH220" s="163">
        <f t="shared" ref="BH220:BH226" si="37">IF(N220="zníž. prenesená",J220,0)</f>
        <v>0</v>
      </c>
      <c r="BI220" s="163">
        <f t="shared" ref="BI220:BI226" si="38">IF(N220="nulová",J220,0)</f>
        <v>0</v>
      </c>
      <c r="BJ220" s="17" t="s">
        <v>84</v>
      </c>
      <c r="BK220" s="163">
        <f t="shared" ref="BK220:BK226" si="39">ROUND(I220*H220,2)</f>
        <v>0</v>
      </c>
      <c r="BL220" s="17" t="s">
        <v>472</v>
      </c>
      <c r="BM220" s="162" t="s">
        <v>824</v>
      </c>
    </row>
    <row r="221" spans="1:65" s="2" customFormat="1" ht="14.45" customHeight="1">
      <c r="A221" s="32"/>
      <c r="B221" s="149"/>
      <c r="C221" s="150" t="s">
        <v>825</v>
      </c>
      <c r="D221" s="150" t="s">
        <v>167</v>
      </c>
      <c r="E221" s="151" t="s">
        <v>826</v>
      </c>
      <c r="F221" s="152" t="s">
        <v>827</v>
      </c>
      <c r="G221" s="153" t="s">
        <v>583</v>
      </c>
      <c r="H221" s="154">
        <v>4</v>
      </c>
      <c r="I221" s="155"/>
      <c r="J221" s="156">
        <f t="shared" si="30"/>
        <v>0</v>
      </c>
      <c r="K221" s="157"/>
      <c r="L221" s="33"/>
      <c r="M221" s="158" t="s">
        <v>1</v>
      </c>
      <c r="N221" s="159" t="s">
        <v>35</v>
      </c>
      <c r="O221" s="58"/>
      <c r="P221" s="160">
        <f t="shared" si="31"/>
        <v>0</v>
      </c>
      <c r="Q221" s="160">
        <v>0</v>
      </c>
      <c r="R221" s="160">
        <f t="shared" si="32"/>
        <v>0</v>
      </c>
      <c r="S221" s="160">
        <v>0</v>
      </c>
      <c r="T221" s="161">
        <f t="shared" si="33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2" t="s">
        <v>472</v>
      </c>
      <c r="AT221" s="162" t="s">
        <v>167</v>
      </c>
      <c r="AU221" s="162" t="s">
        <v>84</v>
      </c>
      <c r="AY221" s="17" t="s">
        <v>164</v>
      </c>
      <c r="BE221" s="163">
        <f t="shared" si="34"/>
        <v>0</v>
      </c>
      <c r="BF221" s="163">
        <f t="shared" si="35"/>
        <v>0</v>
      </c>
      <c r="BG221" s="163">
        <f t="shared" si="36"/>
        <v>0</v>
      </c>
      <c r="BH221" s="163">
        <f t="shared" si="37"/>
        <v>0</v>
      </c>
      <c r="BI221" s="163">
        <f t="shared" si="38"/>
        <v>0</v>
      </c>
      <c r="BJ221" s="17" t="s">
        <v>84</v>
      </c>
      <c r="BK221" s="163">
        <f t="shared" si="39"/>
        <v>0</v>
      </c>
      <c r="BL221" s="17" t="s">
        <v>472</v>
      </c>
      <c r="BM221" s="162" t="s">
        <v>828</v>
      </c>
    </row>
    <row r="222" spans="1:65" s="2" customFormat="1" ht="14.45" customHeight="1">
      <c r="A222" s="32"/>
      <c r="B222" s="149"/>
      <c r="C222" s="150" t="s">
        <v>673</v>
      </c>
      <c r="D222" s="150" t="s">
        <v>167</v>
      </c>
      <c r="E222" s="151" t="s">
        <v>829</v>
      </c>
      <c r="F222" s="152" t="s">
        <v>830</v>
      </c>
      <c r="G222" s="153" t="s">
        <v>583</v>
      </c>
      <c r="H222" s="154">
        <v>1</v>
      </c>
      <c r="I222" s="155"/>
      <c r="J222" s="156">
        <f t="shared" si="30"/>
        <v>0</v>
      </c>
      <c r="K222" s="157"/>
      <c r="L222" s="33"/>
      <c r="M222" s="158" t="s">
        <v>1</v>
      </c>
      <c r="N222" s="159" t="s">
        <v>35</v>
      </c>
      <c r="O222" s="58"/>
      <c r="P222" s="160">
        <f t="shared" si="31"/>
        <v>0</v>
      </c>
      <c r="Q222" s="160">
        <v>0</v>
      </c>
      <c r="R222" s="160">
        <f t="shared" si="32"/>
        <v>0</v>
      </c>
      <c r="S222" s="160">
        <v>0</v>
      </c>
      <c r="T222" s="161">
        <f t="shared" si="3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2" t="s">
        <v>472</v>
      </c>
      <c r="AT222" s="162" t="s">
        <v>167</v>
      </c>
      <c r="AU222" s="162" t="s">
        <v>84</v>
      </c>
      <c r="AY222" s="17" t="s">
        <v>164</v>
      </c>
      <c r="BE222" s="163">
        <f t="shared" si="34"/>
        <v>0</v>
      </c>
      <c r="BF222" s="163">
        <f t="shared" si="35"/>
        <v>0</v>
      </c>
      <c r="BG222" s="163">
        <f t="shared" si="36"/>
        <v>0</v>
      </c>
      <c r="BH222" s="163">
        <f t="shared" si="37"/>
        <v>0</v>
      </c>
      <c r="BI222" s="163">
        <f t="shared" si="38"/>
        <v>0</v>
      </c>
      <c r="BJ222" s="17" t="s">
        <v>84</v>
      </c>
      <c r="BK222" s="163">
        <f t="shared" si="39"/>
        <v>0</v>
      </c>
      <c r="BL222" s="17" t="s">
        <v>472</v>
      </c>
      <c r="BM222" s="162" t="s">
        <v>831</v>
      </c>
    </row>
    <row r="223" spans="1:65" s="2" customFormat="1" ht="14.45" customHeight="1">
      <c r="A223" s="32"/>
      <c r="B223" s="149"/>
      <c r="C223" s="164" t="s">
        <v>832</v>
      </c>
      <c r="D223" s="164" t="s">
        <v>172</v>
      </c>
      <c r="E223" s="165" t="s">
        <v>833</v>
      </c>
      <c r="F223" s="166" t="s">
        <v>834</v>
      </c>
      <c r="G223" s="167" t="s">
        <v>280</v>
      </c>
      <c r="H223" s="168">
        <v>70</v>
      </c>
      <c r="I223" s="169"/>
      <c r="J223" s="170">
        <f t="shared" si="30"/>
        <v>0</v>
      </c>
      <c r="K223" s="171"/>
      <c r="L223" s="172"/>
      <c r="M223" s="173" t="s">
        <v>1</v>
      </c>
      <c r="N223" s="174" t="s">
        <v>35</v>
      </c>
      <c r="O223" s="58"/>
      <c r="P223" s="160">
        <f t="shared" si="31"/>
        <v>0</v>
      </c>
      <c r="Q223" s="160">
        <v>2.0000000000000002E-5</v>
      </c>
      <c r="R223" s="160">
        <f t="shared" si="32"/>
        <v>1.4000000000000002E-3</v>
      </c>
      <c r="S223" s="160">
        <v>0</v>
      </c>
      <c r="T223" s="161">
        <f t="shared" si="3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2" t="s">
        <v>574</v>
      </c>
      <c r="AT223" s="162" t="s">
        <v>172</v>
      </c>
      <c r="AU223" s="162" t="s">
        <v>84</v>
      </c>
      <c r="AY223" s="17" t="s">
        <v>164</v>
      </c>
      <c r="BE223" s="163">
        <f t="shared" si="34"/>
        <v>0</v>
      </c>
      <c r="BF223" s="163">
        <f t="shared" si="35"/>
        <v>0</v>
      </c>
      <c r="BG223" s="163">
        <f t="shared" si="36"/>
        <v>0</v>
      </c>
      <c r="BH223" s="163">
        <f t="shared" si="37"/>
        <v>0</v>
      </c>
      <c r="BI223" s="163">
        <f t="shared" si="38"/>
        <v>0</v>
      </c>
      <c r="BJ223" s="17" t="s">
        <v>84</v>
      </c>
      <c r="BK223" s="163">
        <f t="shared" si="39"/>
        <v>0</v>
      </c>
      <c r="BL223" s="17" t="s">
        <v>472</v>
      </c>
      <c r="BM223" s="162" t="s">
        <v>835</v>
      </c>
    </row>
    <row r="224" spans="1:65" s="2" customFormat="1" ht="14.45" customHeight="1">
      <c r="A224" s="32"/>
      <c r="B224" s="149"/>
      <c r="C224" s="164" t="s">
        <v>676</v>
      </c>
      <c r="D224" s="164" t="s">
        <v>172</v>
      </c>
      <c r="E224" s="165" t="s">
        <v>836</v>
      </c>
      <c r="F224" s="166" t="s">
        <v>837</v>
      </c>
      <c r="G224" s="167" t="s">
        <v>583</v>
      </c>
      <c r="H224" s="168">
        <v>2</v>
      </c>
      <c r="I224" s="169"/>
      <c r="J224" s="170">
        <f t="shared" si="30"/>
        <v>0</v>
      </c>
      <c r="K224" s="171"/>
      <c r="L224" s="172"/>
      <c r="M224" s="173" t="s">
        <v>1</v>
      </c>
      <c r="N224" s="174" t="s">
        <v>35</v>
      </c>
      <c r="O224" s="58"/>
      <c r="P224" s="160">
        <f t="shared" si="31"/>
        <v>0</v>
      </c>
      <c r="Q224" s="160">
        <v>1.0000000000000001E-5</v>
      </c>
      <c r="R224" s="160">
        <f t="shared" si="32"/>
        <v>2.0000000000000002E-5</v>
      </c>
      <c r="S224" s="160">
        <v>0</v>
      </c>
      <c r="T224" s="161">
        <f t="shared" si="3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2" t="s">
        <v>574</v>
      </c>
      <c r="AT224" s="162" t="s">
        <v>172</v>
      </c>
      <c r="AU224" s="162" t="s">
        <v>84</v>
      </c>
      <c r="AY224" s="17" t="s">
        <v>164</v>
      </c>
      <c r="BE224" s="163">
        <f t="shared" si="34"/>
        <v>0</v>
      </c>
      <c r="BF224" s="163">
        <f t="shared" si="35"/>
        <v>0</v>
      </c>
      <c r="BG224" s="163">
        <f t="shared" si="36"/>
        <v>0</v>
      </c>
      <c r="BH224" s="163">
        <f t="shared" si="37"/>
        <v>0</v>
      </c>
      <c r="BI224" s="163">
        <f t="shared" si="38"/>
        <v>0</v>
      </c>
      <c r="BJ224" s="17" t="s">
        <v>84</v>
      </c>
      <c r="BK224" s="163">
        <f t="shared" si="39"/>
        <v>0</v>
      </c>
      <c r="BL224" s="17" t="s">
        <v>472</v>
      </c>
      <c r="BM224" s="162" t="s">
        <v>838</v>
      </c>
    </row>
    <row r="225" spans="1:65" s="2" customFormat="1" ht="14.45" customHeight="1">
      <c r="A225" s="32"/>
      <c r="B225" s="149"/>
      <c r="C225" s="164" t="s">
        <v>335</v>
      </c>
      <c r="D225" s="164" t="s">
        <v>172</v>
      </c>
      <c r="E225" s="165" t="s">
        <v>839</v>
      </c>
      <c r="F225" s="166" t="s">
        <v>840</v>
      </c>
      <c r="G225" s="167" t="s">
        <v>583</v>
      </c>
      <c r="H225" s="168">
        <v>4</v>
      </c>
      <c r="I225" s="169"/>
      <c r="J225" s="170">
        <f t="shared" si="30"/>
        <v>0</v>
      </c>
      <c r="K225" s="171"/>
      <c r="L225" s="172"/>
      <c r="M225" s="173" t="s">
        <v>1</v>
      </c>
      <c r="N225" s="174" t="s">
        <v>35</v>
      </c>
      <c r="O225" s="58"/>
      <c r="P225" s="160">
        <f t="shared" si="31"/>
        <v>0</v>
      </c>
      <c r="Q225" s="160">
        <v>1E-4</v>
      </c>
      <c r="R225" s="160">
        <f t="shared" si="32"/>
        <v>4.0000000000000002E-4</v>
      </c>
      <c r="S225" s="160">
        <v>0</v>
      </c>
      <c r="T225" s="161">
        <f t="shared" si="3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2" t="s">
        <v>574</v>
      </c>
      <c r="AT225" s="162" t="s">
        <v>172</v>
      </c>
      <c r="AU225" s="162" t="s">
        <v>84</v>
      </c>
      <c r="AY225" s="17" t="s">
        <v>164</v>
      </c>
      <c r="BE225" s="163">
        <f t="shared" si="34"/>
        <v>0</v>
      </c>
      <c r="BF225" s="163">
        <f t="shared" si="35"/>
        <v>0</v>
      </c>
      <c r="BG225" s="163">
        <f t="shared" si="36"/>
        <v>0</v>
      </c>
      <c r="BH225" s="163">
        <f t="shared" si="37"/>
        <v>0</v>
      </c>
      <c r="BI225" s="163">
        <f t="shared" si="38"/>
        <v>0</v>
      </c>
      <c r="BJ225" s="17" t="s">
        <v>84</v>
      </c>
      <c r="BK225" s="163">
        <f t="shared" si="39"/>
        <v>0</v>
      </c>
      <c r="BL225" s="17" t="s">
        <v>472</v>
      </c>
      <c r="BM225" s="162" t="s">
        <v>841</v>
      </c>
    </row>
    <row r="226" spans="1:65" s="2" customFormat="1" ht="14.45" customHeight="1">
      <c r="A226" s="32"/>
      <c r="B226" s="149"/>
      <c r="C226" s="150" t="s">
        <v>678</v>
      </c>
      <c r="D226" s="150" t="s">
        <v>167</v>
      </c>
      <c r="E226" s="151" t="s">
        <v>842</v>
      </c>
      <c r="F226" s="152" t="s">
        <v>843</v>
      </c>
      <c r="G226" s="153" t="s">
        <v>583</v>
      </c>
      <c r="H226" s="154">
        <v>1</v>
      </c>
      <c r="I226" s="155"/>
      <c r="J226" s="156">
        <f t="shared" si="30"/>
        <v>0</v>
      </c>
      <c r="K226" s="157"/>
      <c r="L226" s="33"/>
      <c r="M226" s="176" t="s">
        <v>1</v>
      </c>
      <c r="N226" s="177" t="s">
        <v>35</v>
      </c>
      <c r="O226" s="178"/>
      <c r="P226" s="179">
        <f t="shared" si="31"/>
        <v>0</v>
      </c>
      <c r="Q226" s="179">
        <v>0</v>
      </c>
      <c r="R226" s="179">
        <f t="shared" si="32"/>
        <v>0</v>
      </c>
      <c r="S226" s="179">
        <v>0</v>
      </c>
      <c r="T226" s="180">
        <f t="shared" si="33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2" t="s">
        <v>472</v>
      </c>
      <c r="AT226" s="162" t="s">
        <v>167</v>
      </c>
      <c r="AU226" s="162" t="s">
        <v>84</v>
      </c>
      <c r="AY226" s="17" t="s">
        <v>164</v>
      </c>
      <c r="BE226" s="163">
        <f t="shared" si="34"/>
        <v>0</v>
      </c>
      <c r="BF226" s="163">
        <f t="shared" si="35"/>
        <v>0</v>
      </c>
      <c r="BG226" s="163">
        <f t="shared" si="36"/>
        <v>0</v>
      </c>
      <c r="BH226" s="163">
        <f t="shared" si="37"/>
        <v>0</v>
      </c>
      <c r="BI226" s="163">
        <f t="shared" si="38"/>
        <v>0</v>
      </c>
      <c r="BJ226" s="17" t="s">
        <v>84</v>
      </c>
      <c r="BK226" s="163">
        <f t="shared" si="39"/>
        <v>0</v>
      </c>
      <c r="BL226" s="17" t="s">
        <v>472</v>
      </c>
      <c r="BM226" s="162" t="s">
        <v>526</v>
      </c>
    </row>
    <row r="227" spans="1:65" s="2" customFormat="1" ht="6.95" customHeight="1">
      <c r="A227" s="32"/>
      <c r="B227" s="47"/>
      <c r="C227" s="48"/>
      <c r="D227" s="48"/>
      <c r="E227" s="48"/>
      <c r="F227" s="48"/>
      <c r="G227" s="48"/>
      <c r="H227" s="48"/>
      <c r="I227" s="48"/>
      <c r="J227" s="48"/>
      <c r="K227" s="48"/>
      <c r="L227" s="33"/>
      <c r="M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</row>
  </sheetData>
  <autoFilter ref="C122:K226" xr:uid="{00000000-0009-0000-0000-000004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29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94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561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844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ROUND(J123,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ROUND((SUM(BE123:BE228)),  2)</f>
        <v>0</v>
      </c>
      <c r="G35" s="32"/>
      <c r="H35" s="32"/>
      <c r="I35" s="105">
        <v>0.2</v>
      </c>
      <c r="J35" s="104">
        <f>ROUND(((SUM(BE123:BE228))*I35),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ROUND((SUM(BF123:BF228)),  2)</f>
        <v>0</v>
      </c>
      <c r="G36" s="32"/>
      <c r="H36" s="32"/>
      <c r="I36" s="105">
        <v>0.2</v>
      </c>
      <c r="J36" s="104">
        <f>ROUND(((SUM(BF123:BF228))*I36),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ROUND((SUM(BG123:BG228)),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ROUND((SUM(BH123:BH228)),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ROUND((SUM(BI123:BI228)),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561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02 - ELI - práce navyše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J123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563</v>
      </c>
      <c r="E99" s="119"/>
      <c r="F99" s="119"/>
      <c r="G99" s="119"/>
      <c r="H99" s="119"/>
      <c r="I99" s="119"/>
      <c r="J99" s="120">
        <f>J124</f>
        <v>0</v>
      </c>
      <c r="L99" s="117"/>
    </row>
    <row r="100" spans="1:47" s="10" customFormat="1" ht="19.899999999999999" customHeight="1">
      <c r="B100" s="121"/>
      <c r="D100" s="122" t="s">
        <v>564</v>
      </c>
      <c r="E100" s="123"/>
      <c r="F100" s="123"/>
      <c r="G100" s="123"/>
      <c r="H100" s="123"/>
      <c r="I100" s="123"/>
      <c r="J100" s="124">
        <f>J125</f>
        <v>0</v>
      </c>
      <c r="L100" s="121"/>
    </row>
    <row r="101" spans="1:47" s="10" customFormat="1" ht="19.899999999999999" customHeight="1">
      <c r="B101" s="121"/>
      <c r="D101" s="122" t="s">
        <v>565</v>
      </c>
      <c r="E101" s="123"/>
      <c r="F101" s="123"/>
      <c r="G101" s="123"/>
      <c r="H101" s="123"/>
      <c r="I101" s="123"/>
      <c r="J101" s="124">
        <f>J221</f>
        <v>0</v>
      </c>
      <c r="L101" s="121"/>
    </row>
    <row r="102" spans="1:47" s="2" customFormat="1" ht="21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s="2" customFormat="1" ht="6.95" customHeight="1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47" s="2" customFormat="1" ht="6.95" customHeight="1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4.95" customHeight="1">
      <c r="A108" s="32"/>
      <c r="B108" s="33"/>
      <c r="C108" s="21" t="s">
        <v>150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2" customHeight="1">
      <c r="A110" s="32"/>
      <c r="B110" s="33"/>
      <c r="C110" s="27" t="s">
        <v>14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6.5" customHeight="1">
      <c r="A111" s="32"/>
      <c r="B111" s="33"/>
      <c r="C111" s="32"/>
      <c r="D111" s="32"/>
      <c r="E111" s="356" t="str">
        <f>E7</f>
        <v>Rekonštrukcia predškolského zariadenia MŠ Hrebendova,Lunik IX Košice</v>
      </c>
      <c r="F111" s="357"/>
      <c r="G111" s="357"/>
      <c r="H111" s="357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1" customFormat="1" ht="12" customHeight="1">
      <c r="B112" s="20"/>
      <c r="C112" s="27" t="s">
        <v>141</v>
      </c>
      <c r="L112" s="20"/>
    </row>
    <row r="113" spans="1:65" s="2" customFormat="1" ht="16.5" customHeight="1">
      <c r="A113" s="32"/>
      <c r="B113" s="33"/>
      <c r="C113" s="32"/>
      <c r="D113" s="32"/>
      <c r="E113" s="356" t="s">
        <v>561</v>
      </c>
      <c r="F113" s="355"/>
      <c r="G113" s="355"/>
      <c r="H113" s="355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183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352" t="str">
        <f>E11</f>
        <v>02 - ELI - práce navyše</v>
      </c>
      <c r="F115" s="355"/>
      <c r="G115" s="355"/>
      <c r="H115" s="355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18</v>
      </c>
      <c r="D117" s="32"/>
      <c r="E117" s="32"/>
      <c r="F117" s="25" t="str">
        <f>F14</f>
        <v xml:space="preserve"> </v>
      </c>
      <c r="G117" s="32"/>
      <c r="H117" s="32"/>
      <c r="I117" s="27" t="s">
        <v>20</v>
      </c>
      <c r="J117" s="55" t="str">
        <f>IF(J14="","",J14)</f>
        <v/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21</v>
      </c>
      <c r="D119" s="32"/>
      <c r="E119" s="32"/>
      <c r="F119" s="25" t="str">
        <f>E17</f>
        <v xml:space="preserve"> </v>
      </c>
      <c r="G119" s="32"/>
      <c r="H119" s="32"/>
      <c r="I119" s="27" t="s">
        <v>25</v>
      </c>
      <c r="J119" s="30" t="str">
        <f>E23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24</v>
      </c>
      <c r="D120" s="32"/>
      <c r="E120" s="32"/>
      <c r="F120" s="25" t="str">
        <f>IF(E20="","",E20)</f>
        <v/>
      </c>
      <c r="G120" s="32"/>
      <c r="H120" s="32"/>
      <c r="I120" s="27" t="s">
        <v>27</v>
      </c>
      <c r="J120" s="30" t="str">
        <f>E26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151</v>
      </c>
      <c r="D122" s="128" t="s">
        <v>54</v>
      </c>
      <c r="E122" s="128" t="s">
        <v>50</v>
      </c>
      <c r="F122" s="128" t="s">
        <v>51</v>
      </c>
      <c r="G122" s="128" t="s">
        <v>152</v>
      </c>
      <c r="H122" s="128" t="s">
        <v>153</v>
      </c>
      <c r="I122" s="128" t="s">
        <v>154</v>
      </c>
      <c r="J122" s="129" t="s">
        <v>145</v>
      </c>
      <c r="K122" s="130" t="s">
        <v>155</v>
      </c>
      <c r="L122" s="131"/>
      <c r="M122" s="62" t="s">
        <v>1</v>
      </c>
      <c r="N122" s="63" t="s">
        <v>33</v>
      </c>
      <c r="O122" s="63" t="s">
        <v>156</v>
      </c>
      <c r="P122" s="63" t="s">
        <v>157</v>
      </c>
      <c r="Q122" s="63" t="s">
        <v>158</v>
      </c>
      <c r="R122" s="63" t="s">
        <v>159</v>
      </c>
      <c r="S122" s="63" t="s">
        <v>160</v>
      </c>
      <c r="T122" s="64" t="s">
        <v>161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146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</f>
        <v>0</v>
      </c>
      <c r="Q123" s="66"/>
      <c r="R123" s="133">
        <f>R124</f>
        <v>0</v>
      </c>
      <c r="S123" s="66"/>
      <c r="T123" s="134">
        <f>T124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68</v>
      </c>
      <c r="AU123" s="17" t="s">
        <v>147</v>
      </c>
      <c r="BK123" s="135">
        <f>BK124</f>
        <v>0</v>
      </c>
    </row>
    <row r="124" spans="1:65" s="12" customFormat="1" ht="25.9" customHeight="1">
      <c r="B124" s="136"/>
      <c r="D124" s="137" t="s">
        <v>68</v>
      </c>
      <c r="E124" s="138" t="s">
        <v>566</v>
      </c>
      <c r="F124" s="138" t="s">
        <v>567</v>
      </c>
      <c r="I124" s="139"/>
      <c r="J124" s="140">
        <f>BK124</f>
        <v>0</v>
      </c>
      <c r="L124" s="136"/>
      <c r="M124" s="141"/>
      <c r="N124" s="142"/>
      <c r="O124" s="142"/>
      <c r="P124" s="143">
        <f>P125+P221</f>
        <v>0</v>
      </c>
      <c r="Q124" s="142"/>
      <c r="R124" s="143">
        <f>R125+R221</f>
        <v>0</v>
      </c>
      <c r="S124" s="142"/>
      <c r="T124" s="144">
        <f>T125+T221</f>
        <v>0</v>
      </c>
      <c r="AR124" s="137" t="s">
        <v>177</v>
      </c>
      <c r="AT124" s="145" t="s">
        <v>68</v>
      </c>
      <c r="AU124" s="145" t="s">
        <v>69</v>
      </c>
      <c r="AY124" s="137" t="s">
        <v>164</v>
      </c>
      <c r="BK124" s="146">
        <f>BK125+BK221</f>
        <v>0</v>
      </c>
    </row>
    <row r="125" spans="1:65" s="12" customFormat="1" ht="22.9" customHeight="1">
      <c r="B125" s="136"/>
      <c r="D125" s="137" t="s">
        <v>68</v>
      </c>
      <c r="E125" s="147" t="s">
        <v>568</v>
      </c>
      <c r="F125" s="147" t="s">
        <v>569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SUM(P126:P220)</f>
        <v>0</v>
      </c>
      <c r="Q125" s="142"/>
      <c r="R125" s="143">
        <f>SUM(R126:R220)</f>
        <v>0</v>
      </c>
      <c r="S125" s="142"/>
      <c r="T125" s="144">
        <f>SUM(T126:T220)</f>
        <v>0</v>
      </c>
      <c r="AR125" s="137" t="s">
        <v>177</v>
      </c>
      <c r="AT125" s="145" t="s">
        <v>68</v>
      </c>
      <c r="AU125" s="145" t="s">
        <v>77</v>
      </c>
      <c r="AY125" s="137" t="s">
        <v>164</v>
      </c>
      <c r="BK125" s="146">
        <f>SUM(BK126:BK220)</f>
        <v>0</v>
      </c>
    </row>
    <row r="126" spans="1:65" s="2" customFormat="1" ht="14.45" customHeight="1">
      <c r="A126" s="32"/>
      <c r="B126" s="149"/>
      <c r="C126" s="150" t="s">
        <v>77</v>
      </c>
      <c r="D126" s="150" t="s">
        <v>167</v>
      </c>
      <c r="E126" s="151" t="s">
        <v>570</v>
      </c>
      <c r="F126" s="152" t="s">
        <v>571</v>
      </c>
      <c r="G126" s="153" t="s">
        <v>280</v>
      </c>
      <c r="H126" s="154">
        <v>20</v>
      </c>
      <c r="I126" s="155"/>
      <c r="J126" s="156">
        <f t="shared" ref="J126:J157" si="0">ROUND(I126*H126,2)</f>
        <v>0</v>
      </c>
      <c r="K126" s="157"/>
      <c r="L126" s="33"/>
      <c r="M126" s="158" t="s">
        <v>1</v>
      </c>
      <c r="N126" s="159" t="s">
        <v>35</v>
      </c>
      <c r="O126" s="58"/>
      <c r="P126" s="160">
        <f t="shared" ref="P126:P157" si="1">O126*H126</f>
        <v>0</v>
      </c>
      <c r="Q126" s="160">
        <v>0</v>
      </c>
      <c r="R126" s="160">
        <f t="shared" ref="R126:R157" si="2">Q126*H126</f>
        <v>0</v>
      </c>
      <c r="S126" s="160">
        <v>0</v>
      </c>
      <c r="T126" s="161">
        <f t="shared" ref="T126:T157" si="3"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472</v>
      </c>
      <c r="AT126" s="162" t="s">
        <v>167</v>
      </c>
      <c r="AU126" s="162" t="s">
        <v>84</v>
      </c>
      <c r="AY126" s="17" t="s">
        <v>164</v>
      </c>
      <c r="BE126" s="163">
        <f t="shared" ref="BE126:BE157" si="4">IF(N126="základná",J126,0)</f>
        <v>0</v>
      </c>
      <c r="BF126" s="163">
        <f t="shared" ref="BF126:BF157" si="5">IF(N126="znížená",J126,0)</f>
        <v>0</v>
      </c>
      <c r="BG126" s="163">
        <f t="shared" ref="BG126:BG157" si="6">IF(N126="zákl. prenesená",J126,0)</f>
        <v>0</v>
      </c>
      <c r="BH126" s="163">
        <f t="shared" ref="BH126:BH157" si="7">IF(N126="zníž. prenesená",J126,0)</f>
        <v>0</v>
      </c>
      <c r="BI126" s="163">
        <f t="shared" ref="BI126:BI157" si="8">IF(N126="nulová",J126,0)</f>
        <v>0</v>
      </c>
      <c r="BJ126" s="17" t="s">
        <v>84</v>
      </c>
      <c r="BK126" s="163">
        <f t="shared" ref="BK126:BK157" si="9">ROUND(I126*H126,2)</f>
        <v>0</v>
      </c>
      <c r="BL126" s="17" t="s">
        <v>472</v>
      </c>
      <c r="BM126" s="162" t="s">
        <v>84</v>
      </c>
    </row>
    <row r="127" spans="1:65" s="2" customFormat="1" ht="14.45" customHeight="1">
      <c r="A127" s="32"/>
      <c r="B127" s="149"/>
      <c r="C127" s="164" t="s">
        <v>84</v>
      </c>
      <c r="D127" s="164" t="s">
        <v>172</v>
      </c>
      <c r="E127" s="165" t="s">
        <v>572</v>
      </c>
      <c r="F127" s="166" t="s">
        <v>573</v>
      </c>
      <c r="G127" s="167" t="s">
        <v>280</v>
      </c>
      <c r="H127" s="168">
        <v>20</v>
      </c>
      <c r="I127" s="169"/>
      <c r="J127" s="170">
        <f t="shared" si="0"/>
        <v>0</v>
      </c>
      <c r="K127" s="171"/>
      <c r="L127" s="172"/>
      <c r="M127" s="173" t="s">
        <v>1</v>
      </c>
      <c r="N127" s="174" t="s">
        <v>35</v>
      </c>
      <c r="O127" s="58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574</v>
      </c>
      <c r="AT127" s="162" t="s">
        <v>172</v>
      </c>
      <c r="AU127" s="162" t="s">
        <v>84</v>
      </c>
      <c r="AY127" s="17" t="s">
        <v>164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7" t="s">
        <v>84</v>
      </c>
      <c r="BK127" s="163">
        <f t="shared" si="9"/>
        <v>0</v>
      </c>
      <c r="BL127" s="17" t="s">
        <v>472</v>
      </c>
      <c r="BM127" s="162" t="s">
        <v>176</v>
      </c>
    </row>
    <row r="128" spans="1:65" s="2" customFormat="1" ht="14.45" customHeight="1">
      <c r="A128" s="32"/>
      <c r="B128" s="149"/>
      <c r="C128" s="164" t="s">
        <v>177</v>
      </c>
      <c r="D128" s="164" t="s">
        <v>172</v>
      </c>
      <c r="E128" s="165" t="s">
        <v>575</v>
      </c>
      <c r="F128" s="166" t="s">
        <v>576</v>
      </c>
      <c r="G128" s="167" t="s">
        <v>280</v>
      </c>
      <c r="H128" s="168">
        <v>50</v>
      </c>
      <c r="I128" s="169"/>
      <c r="J128" s="170">
        <f t="shared" si="0"/>
        <v>0</v>
      </c>
      <c r="K128" s="171"/>
      <c r="L128" s="172"/>
      <c r="M128" s="173" t="s">
        <v>1</v>
      </c>
      <c r="N128" s="174" t="s">
        <v>35</v>
      </c>
      <c r="O128" s="58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574</v>
      </c>
      <c r="AT128" s="162" t="s">
        <v>172</v>
      </c>
      <c r="AU128" s="162" t="s">
        <v>84</v>
      </c>
      <c r="AY128" s="17" t="s">
        <v>164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7" t="s">
        <v>84</v>
      </c>
      <c r="BK128" s="163">
        <f t="shared" si="9"/>
        <v>0</v>
      </c>
      <c r="BL128" s="17" t="s">
        <v>472</v>
      </c>
      <c r="BM128" s="162" t="s">
        <v>181</v>
      </c>
    </row>
    <row r="129" spans="1:65" s="2" customFormat="1" ht="14.45" customHeight="1">
      <c r="A129" s="32"/>
      <c r="B129" s="149"/>
      <c r="C129" s="150" t="s">
        <v>176</v>
      </c>
      <c r="D129" s="150" t="s">
        <v>167</v>
      </c>
      <c r="E129" s="151" t="s">
        <v>577</v>
      </c>
      <c r="F129" s="152" t="s">
        <v>578</v>
      </c>
      <c r="G129" s="153" t="s">
        <v>280</v>
      </c>
      <c r="H129" s="154">
        <v>50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35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472</v>
      </c>
      <c r="AT129" s="162" t="s">
        <v>167</v>
      </c>
      <c r="AU129" s="162" t="s">
        <v>84</v>
      </c>
      <c r="AY129" s="17" t="s">
        <v>164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84</v>
      </c>
      <c r="BK129" s="163">
        <f t="shared" si="9"/>
        <v>0</v>
      </c>
      <c r="BL129" s="17" t="s">
        <v>472</v>
      </c>
      <c r="BM129" s="162" t="s">
        <v>227</v>
      </c>
    </row>
    <row r="130" spans="1:65" s="2" customFormat="1" ht="14.45" customHeight="1">
      <c r="A130" s="32"/>
      <c r="B130" s="149"/>
      <c r="C130" s="164" t="s">
        <v>216</v>
      </c>
      <c r="D130" s="164" t="s">
        <v>172</v>
      </c>
      <c r="E130" s="165" t="s">
        <v>579</v>
      </c>
      <c r="F130" s="166" t="s">
        <v>580</v>
      </c>
      <c r="G130" s="167" t="s">
        <v>293</v>
      </c>
      <c r="H130" s="168">
        <v>0</v>
      </c>
      <c r="I130" s="169"/>
      <c r="J130" s="170">
        <f t="shared" si="0"/>
        <v>0</v>
      </c>
      <c r="K130" s="171"/>
      <c r="L130" s="172"/>
      <c r="M130" s="173" t="s">
        <v>1</v>
      </c>
      <c r="N130" s="174" t="s">
        <v>35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574</v>
      </c>
      <c r="AT130" s="162" t="s">
        <v>172</v>
      </c>
      <c r="AU130" s="162" t="s">
        <v>84</v>
      </c>
      <c r="AY130" s="17" t="s">
        <v>164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472</v>
      </c>
      <c r="BM130" s="162" t="s">
        <v>238</v>
      </c>
    </row>
    <row r="131" spans="1:65" s="2" customFormat="1" ht="14.45" customHeight="1">
      <c r="A131" s="32"/>
      <c r="B131" s="149"/>
      <c r="C131" s="164" t="s">
        <v>181</v>
      </c>
      <c r="D131" s="164" t="s">
        <v>172</v>
      </c>
      <c r="E131" s="165" t="s">
        <v>581</v>
      </c>
      <c r="F131" s="166" t="s">
        <v>582</v>
      </c>
      <c r="G131" s="167" t="s">
        <v>583</v>
      </c>
      <c r="H131" s="168">
        <v>71</v>
      </c>
      <c r="I131" s="169"/>
      <c r="J131" s="170">
        <f t="shared" si="0"/>
        <v>0</v>
      </c>
      <c r="K131" s="171"/>
      <c r="L131" s="172"/>
      <c r="M131" s="173" t="s">
        <v>1</v>
      </c>
      <c r="N131" s="174" t="s">
        <v>35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574</v>
      </c>
      <c r="AT131" s="162" t="s">
        <v>172</v>
      </c>
      <c r="AU131" s="162" t="s">
        <v>84</v>
      </c>
      <c r="AY131" s="17" t="s">
        <v>164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472</v>
      </c>
      <c r="BM131" s="162" t="s">
        <v>247</v>
      </c>
    </row>
    <row r="132" spans="1:65" s="2" customFormat="1" ht="14.45" customHeight="1">
      <c r="A132" s="32"/>
      <c r="B132" s="149"/>
      <c r="C132" s="150" t="s">
        <v>223</v>
      </c>
      <c r="D132" s="150" t="s">
        <v>167</v>
      </c>
      <c r="E132" s="151" t="s">
        <v>584</v>
      </c>
      <c r="F132" s="152" t="s">
        <v>585</v>
      </c>
      <c r="G132" s="153" t="s">
        <v>583</v>
      </c>
      <c r="H132" s="154">
        <v>71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35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472</v>
      </c>
      <c r="AT132" s="162" t="s">
        <v>167</v>
      </c>
      <c r="AU132" s="162" t="s">
        <v>84</v>
      </c>
      <c r="AY132" s="17" t="s">
        <v>164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472</v>
      </c>
      <c r="BM132" s="162" t="s">
        <v>255</v>
      </c>
    </row>
    <row r="133" spans="1:65" s="2" customFormat="1" ht="14.45" customHeight="1">
      <c r="A133" s="32"/>
      <c r="B133" s="149"/>
      <c r="C133" s="150" t="s">
        <v>227</v>
      </c>
      <c r="D133" s="150" t="s">
        <v>167</v>
      </c>
      <c r="E133" s="151" t="s">
        <v>586</v>
      </c>
      <c r="F133" s="152" t="s">
        <v>587</v>
      </c>
      <c r="G133" s="153" t="s">
        <v>583</v>
      </c>
      <c r="H133" s="154">
        <v>0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35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472</v>
      </c>
      <c r="AT133" s="162" t="s">
        <v>167</v>
      </c>
      <c r="AU133" s="162" t="s">
        <v>84</v>
      </c>
      <c r="AY133" s="17" t="s">
        <v>164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472</v>
      </c>
      <c r="BM133" s="162" t="s">
        <v>171</v>
      </c>
    </row>
    <row r="134" spans="1:65" s="2" customFormat="1" ht="14.45" customHeight="1">
      <c r="A134" s="32"/>
      <c r="B134" s="149"/>
      <c r="C134" s="150" t="s">
        <v>233</v>
      </c>
      <c r="D134" s="150" t="s">
        <v>167</v>
      </c>
      <c r="E134" s="151" t="s">
        <v>588</v>
      </c>
      <c r="F134" s="152" t="s">
        <v>589</v>
      </c>
      <c r="G134" s="153" t="s">
        <v>583</v>
      </c>
      <c r="H134" s="154">
        <v>0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35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472</v>
      </c>
      <c r="AT134" s="162" t="s">
        <v>167</v>
      </c>
      <c r="AU134" s="162" t="s">
        <v>84</v>
      </c>
      <c r="AY134" s="17" t="s">
        <v>164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472</v>
      </c>
      <c r="BM134" s="162" t="s">
        <v>273</v>
      </c>
    </row>
    <row r="135" spans="1:65" s="2" customFormat="1" ht="14.45" customHeight="1">
      <c r="A135" s="32"/>
      <c r="B135" s="149"/>
      <c r="C135" s="150" t="s">
        <v>238</v>
      </c>
      <c r="D135" s="150" t="s">
        <v>167</v>
      </c>
      <c r="E135" s="151" t="s">
        <v>590</v>
      </c>
      <c r="F135" s="152" t="s">
        <v>591</v>
      </c>
      <c r="G135" s="153" t="s">
        <v>583</v>
      </c>
      <c r="H135" s="154">
        <v>0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35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472</v>
      </c>
      <c r="AT135" s="162" t="s">
        <v>167</v>
      </c>
      <c r="AU135" s="162" t="s">
        <v>84</v>
      </c>
      <c r="AY135" s="17" t="s">
        <v>164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472</v>
      </c>
      <c r="BM135" s="162" t="s">
        <v>7</v>
      </c>
    </row>
    <row r="136" spans="1:65" s="2" customFormat="1" ht="24.2" customHeight="1">
      <c r="A136" s="32"/>
      <c r="B136" s="149"/>
      <c r="C136" s="150" t="s">
        <v>242</v>
      </c>
      <c r="D136" s="150" t="s">
        <v>167</v>
      </c>
      <c r="E136" s="151" t="s">
        <v>592</v>
      </c>
      <c r="F136" s="152" t="s">
        <v>593</v>
      </c>
      <c r="G136" s="153" t="s">
        <v>583</v>
      </c>
      <c r="H136" s="154">
        <v>0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35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472</v>
      </c>
      <c r="AT136" s="162" t="s">
        <v>167</v>
      </c>
      <c r="AU136" s="162" t="s">
        <v>84</v>
      </c>
      <c r="AY136" s="17" t="s">
        <v>164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472</v>
      </c>
      <c r="BM136" s="162" t="s">
        <v>290</v>
      </c>
    </row>
    <row r="137" spans="1:65" s="2" customFormat="1" ht="24.2" customHeight="1">
      <c r="A137" s="32"/>
      <c r="B137" s="149"/>
      <c r="C137" s="150" t="s">
        <v>247</v>
      </c>
      <c r="D137" s="150" t="s">
        <v>167</v>
      </c>
      <c r="E137" s="151" t="s">
        <v>594</v>
      </c>
      <c r="F137" s="152" t="s">
        <v>595</v>
      </c>
      <c r="G137" s="153" t="s">
        <v>583</v>
      </c>
      <c r="H137" s="154">
        <v>0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35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472</v>
      </c>
      <c r="AT137" s="162" t="s">
        <v>167</v>
      </c>
      <c r="AU137" s="162" t="s">
        <v>84</v>
      </c>
      <c r="AY137" s="17" t="s">
        <v>164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472</v>
      </c>
      <c r="BM137" s="162" t="s">
        <v>299</v>
      </c>
    </row>
    <row r="138" spans="1:65" s="2" customFormat="1" ht="14.45" customHeight="1">
      <c r="A138" s="32"/>
      <c r="B138" s="149"/>
      <c r="C138" s="150" t="s">
        <v>251</v>
      </c>
      <c r="D138" s="150" t="s">
        <v>167</v>
      </c>
      <c r="E138" s="151" t="s">
        <v>596</v>
      </c>
      <c r="F138" s="152" t="s">
        <v>597</v>
      </c>
      <c r="G138" s="153" t="s">
        <v>583</v>
      </c>
      <c r="H138" s="154">
        <v>0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35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472</v>
      </c>
      <c r="AT138" s="162" t="s">
        <v>167</v>
      </c>
      <c r="AU138" s="162" t="s">
        <v>84</v>
      </c>
      <c r="AY138" s="17" t="s">
        <v>164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472</v>
      </c>
      <c r="BM138" s="162" t="s">
        <v>308</v>
      </c>
    </row>
    <row r="139" spans="1:65" s="2" customFormat="1" ht="14.45" customHeight="1">
      <c r="A139" s="32"/>
      <c r="B139" s="149"/>
      <c r="C139" s="164" t="s">
        <v>255</v>
      </c>
      <c r="D139" s="164" t="s">
        <v>172</v>
      </c>
      <c r="E139" s="165" t="s">
        <v>598</v>
      </c>
      <c r="F139" s="166" t="s">
        <v>599</v>
      </c>
      <c r="G139" s="167" t="s">
        <v>583</v>
      </c>
      <c r="H139" s="168">
        <v>0</v>
      </c>
      <c r="I139" s="169"/>
      <c r="J139" s="170">
        <f t="shared" si="0"/>
        <v>0</v>
      </c>
      <c r="K139" s="171"/>
      <c r="L139" s="172"/>
      <c r="M139" s="173" t="s">
        <v>1</v>
      </c>
      <c r="N139" s="174" t="s">
        <v>35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574</v>
      </c>
      <c r="AT139" s="162" t="s">
        <v>172</v>
      </c>
      <c r="AU139" s="162" t="s">
        <v>84</v>
      </c>
      <c r="AY139" s="17" t="s">
        <v>164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472</v>
      </c>
      <c r="BM139" s="162" t="s">
        <v>316</v>
      </c>
    </row>
    <row r="140" spans="1:65" s="2" customFormat="1" ht="14.45" customHeight="1">
      <c r="A140" s="32"/>
      <c r="B140" s="149"/>
      <c r="C140" s="164" t="s">
        <v>262</v>
      </c>
      <c r="D140" s="164" t="s">
        <v>172</v>
      </c>
      <c r="E140" s="165" t="s">
        <v>600</v>
      </c>
      <c r="F140" s="166" t="s">
        <v>601</v>
      </c>
      <c r="G140" s="167" t="s">
        <v>583</v>
      </c>
      <c r="H140" s="168">
        <v>0</v>
      </c>
      <c r="I140" s="169"/>
      <c r="J140" s="170">
        <f t="shared" si="0"/>
        <v>0</v>
      </c>
      <c r="K140" s="171"/>
      <c r="L140" s="172"/>
      <c r="M140" s="173" t="s">
        <v>1</v>
      </c>
      <c r="N140" s="174" t="s">
        <v>35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574</v>
      </c>
      <c r="AT140" s="162" t="s">
        <v>172</v>
      </c>
      <c r="AU140" s="162" t="s">
        <v>84</v>
      </c>
      <c r="AY140" s="17" t="s">
        <v>164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472</v>
      </c>
      <c r="BM140" s="162" t="s">
        <v>324</v>
      </c>
    </row>
    <row r="141" spans="1:65" s="2" customFormat="1" ht="14.45" customHeight="1">
      <c r="A141" s="32"/>
      <c r="B141" s="149"/>
      <c r="C141" s="150" t="s">
        <v>171</v>
      </c>
      <c r="D141" s="150" t="s">
        <v>167</v>
      </c>
      <c r="E141" s="151" t="s">
        <v>602</v>
      </c>
      <c r="F141" s="152" t="s">
        <v>603</v>
      </c>
      <c r="G141" s="153" t="s">
        <v>583</v>
      </c>
      <c r="H141" s="154">
        <v>0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35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472</v>
      </c>
      <c r="AT141" s="162" t="s">
        <v>167</v>
      </c>
      <c r="AU141" s="162" t="s">
        <v>84</v>
      </c>
      <c r="AY141" s="17" t="s">
        <v>164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472</v>
      </c>
      <c r="BM141" s="162" t="s">
        <v>175</v>
      </c>
    </row>
    <row r="142" spans="1:65" s="2" customFormat="1" ht="14.45" customHeight="1">
      <c r="A142" s="32"/>
      <c r="B142" s="149"/>
      <c r="C142" s="164" t="s">
        <v>269</v>
      </c>
      <c r="D142" s="164" t="s">
        <v>172</v>
      </c>
      <c r="E142" s="165" t="s">
        <v>604</v>
      </c>
      <c r="F142" s="166" t="s">
        <v>605</v>
      </c>
      <c r="G142" s="167" t="s">
        <v>583</v>
      </c>
      <c r="H142" s="168">
        <v>0</v>
      </c>
      <c r="I142" s="169"/>
      <c r="J142" s="170">
        <f t="shared" si="0"/>
        <v>0</v>
      </c>
      <c r="K142" s="171"/>
      <c r="L142" s="172"/>
      <c r="M142" s="173" t="s">
        <v>1</v>
      </c>
      <c r="N142" s="174" t="s">
        <v>35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574</v>
      </c>
      <c r="AT142" s="162" t="s">
        <v>172</v>
      </c>
      <c r="AU142" s="162" t="s">
        <v>84</v>
      </c>
      <c r="AY142" s="17" t="s">
        <v>164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472</v>
      </c>
      <c r="BM142" s="162" t="s">
        <v>343</v>
      </c>
    </row>
    <row r="143" spans="1:65" s="2" customFormat="1" ht="14.45" customHeight="1">
      <c r="A143" s="32"/>
      <c r="B143" s="149"/>
      <c r="C143" s="164" t="s">
        <v>273</v>
      </c>
      <c r="D143" s="164" t="s">
        <v>172</v>
      </c>
      <c r="E143" s="165" t="s">
        <v>600</v>
      </c>
      <c r="F143" s="166" t="s">
        <v>601</v>
      </c>
      <c r="G143" s="167" t="s">
        <v>583</v>
      </c>
      <c r="H143" s="168">
        <v>0</v>
      </c>
      <c r="I143" s="169"/>
      <c r="J143" s="170">
        <f t="shared" si="0"/>
        <v>0</v>
      </c>
      <c r="K143" s="171"/>
      <c r="L143" s="172"/>
      <c r="M143" s="173" t="s">
        <v>1</v>
      </c>
      <c r="N143" s="174" t="s">
        <v>35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574</v>
      </c>
      <c r="AT143" s="162" t="s">
        <v>172</v>
      </c>
      <c r="AU143" s="162" t="s">
        <v>84</v>
      </c>
      <c r="AY143" s="17" t="s">
        <v>164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472</v>
      </c>
      <c r="BM143" s="162" t="s">
        <v>351</v>
      </c>
    </row>
    <row r="144" spans="1:65" s="2" customFormat="1" ht="14.45" customHeight="1">
      <c r="A144" s="32"/>
      <c r="B144" s="149"/>
      <c r="C144" s="150" t="s">
        <v>277</v>
      </c>
      <c r="D144" s="150" t="s">
        <v>167</v>
      </c>
      <c r="E144" s="151" t="s">
        <v>606</v>
      </c>
      <c r="F144" s="152" t="s">
        <v>607</v>
      </c>
      <c r="G144" s="153" t="s">
        <v>583</v>
      </c>
      <c r="H144" s="154">
        <v>0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35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472</v>
      </c>
      <c r="AT144" s="162" t="s">
        <v>167</v>
      </c>
      <c r="AU144" s="162" t="s">
        <v>84</v>
      </c>
      <c r="AY144" s="17" t="s">
        <v>164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472</v>
      </c>
      <c r="BM144" s="162" t="s">
        <v>359</v>
      </c>
    </row>
    <row r="145" spans="1:65" s="2" customFormat="1" ht="14.45" customHeight="1">
      <c r="A145" s="32"/>
      <c r="B145" s="149"/>
      <c r="C145" s="164" t="s">
        <v>7</v>
      </c>
      <c r="D145" s="164" t="s">
        <v>172</v>
      </c>
      <c r="E145" s="165" t="s">
        <v>608</v>
      </c>
      <c r="F145" s="166" t="s">
        <v>609</v>
      </c>
      <c r="G145" s="167" t="s">
        <v>583</v>
      </c>
      <c r="H145" s="168">
        <v>0</v>
      </c>
      <c r="I145" s="169"/>
      <c r="J145" s="170">
        <f t="shared" si="0"/>
        <v>0</v>
      </c>
      <c r="K145" s="171"/>
      <c r="L145" s="172"/>
      <c r="M145" s="173" t="s">
        <v>1</v>
      </c>
      <c r="N145" s="174" t="s">
        <v>35</v>
      </c>
      <c r="O145" s="58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574</v>
      </c>
      <c r="AT145" s="162" t="s">
        <v>172</v>
      </c>
      <c r="AU145" s="162" t="s">
        <v>84</v>
      </c>
      <c r="AY145" s="17" t="s">
        <v>164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472</v>
      </c>
      <c r="BM145" s="162" t="s">
        <v>367</v>
      </c>
    </row>
    <row r="146" spans="1:65" s="2" customFormat="1" ht="14.45" customHeight="1">
      <c r="A146" s="32"/>
      <c r="B146" s="149"/>
      <c r="C146" s="164" t="s">
        <v>286</v>
      </c>
      <c r="D146" s="164" t="s">
        <v>172</v>
      </c>
      <c r="E146" s="165" t="s">
        <v>600</v>
      </c>
      <c r="F146" s="166" t="s">
        <v>601</v>
      </c>
      <c r="G146" s="167" t="s">
        <v>583</v>
      </c>
      <c r="H146" s="168">
        <v>0</v>
      </c>
      <c r="I146" s="169"/>
      <c r="J146" s="170">
        <f t="shared" si="0"/>
        <v>0</v>
      </c>
      <c r="K146" s="171"/>
      <c r="L146" s="172"/>
      <c r="M146" s="173" t="s">
        <v>1</v>
      </c>
      <c r="N146" s="174" t="s">
        <v>35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574</v>
      </c>
      <c r="AT146" s="162" t="s">
        <v>172</v>
      </c>
      <c r="AU146" s="162" t="s">
        <v>84</v>
      </c>
      <c r="AY146" s="17" t="s">
        <v>164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472</v>
      </c>
      <c r="BM146" s="162" t="s">
        <v>375</v>
      </c>
    </row>
    <row r="147" spans="1:65" s="2" customFormat="1" ht="24.2" customHeight="1">
      <c r="A147" s="32"/>
      <c r="B147" s="149"/>
      <c r="C147" s="150" t="s">
        <v>290</v>
      </c>
      <c r="D147" s="150" t="s">
        <v>167</v>
      </c>
      <c r="E147" s="151" t="s">
        <v>610</v>
      </c>
      <c r="F147" s="152" t="s">
        <v>611</v>
      </c>
      <c r="G147" s="153" t="s">
        <v>583</v>
      </c>
      <c r="H147" s="154">
        <v>0</v>
      </c>
      <c r="I147" s="155"/>
      <c r="J147" s="156">
        <f t="shared" si="0"/>
        <v>0</v>
      </c>
      <c r="K147" s="157"/>
      <c r="L147" s="33"/>
      <c r="M147" s="158" t="s">
        <v>1</v>
      </c>
      <c r="N147" s="159" t="s">
        <v>35</v>
      </c>
      <c r="O147" s="58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472</v>
      </c>
      <c r="AT147" s="162" t="s">
        <v>167</v>
      </c>
      <c r="AU147" s="162" t="s">
        <v>84</v>
      </c>
      <c r="AY147" s="17" t="s">
        <v>164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472</v>
      </c>
      <c r="BM147" s="162" t="s">
        <v>383</v>
      </c>
    </row>
    <row r="148" spans="1:65" s="2" customFormat="1" ht="14.45" customHeight="1">
      <c r="A148" s="32"/>
      <c r="B148" s="149"/>
      <c r="C148" s="164" t="s">
        <v>295</v>
      </c>
      <c r="D148" s="164" t="s">
        <v>172</v>
      </c>
      <c r="E148" s="165" t="s">
        <v>612</v>
      </c>
      <c r="F148" s="166" t="s">
        <v>613</v>
      </c>
      <c r="G148" s="167" t="s">
        <v>583</v>
      </c>
      <c r="H148" s="168">
        <v>0</v>
      </c>
      <c r="I148" s="169"/>
      <c r="J148" s="170">
        <f t="shared" si="0"/>
        <v>0</v>
      </c>
      <c r="K148" s="171"/>
      <c r="L148" s="172"/>
      <c r="M148" s="173" t="s">
        <v>1</v>
      </c>
      <c r="N148" s="174" t="s">
        <v>35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574</v>
      </c>
      <c r="AT148" s="162" t="s">
        <v>172</v>
      </c>
      <c r="AU148" s="162" t="s">
        <v>84</v>
      </c>
      <c r="AY148" s="17" t="s">
        <v>164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84</v>
      </c>
      <c r="BK148" s="163">
        <f t="shared" si="9"/>
        <v>0</v>
      </c>
      <c r="BL148" s="17" t="s">
        <v>472</v>
      </c>
      <c r="BM148" s="162" t="s">
        <v>391</v>
      </c>
    </row>
    <row r="149" spans="1:65" s="2" customFormat="1" ht="14.45" customHeight="1">
      <c r="A149" s="32"/>
      <c r="B149" s="149"/>
      <c r="C149" s="164" t="s">
        <v>299</v>
      </c>
      <c r="D149" s="164" t="s">
        <v>172</v>
      </c>
      <c r="E149" s="165" t="s">
        <v>614</v>
      </c>
      <c r="F149" s="166" t="s">
        <v>615</v>
      </c>
      <c r="G149" s="167" t="s">
        <v>583</v>
      </c>
      <c r="H149" s="168">
        <v>0</v>
      </c>
      <c r="I149" s="169"/>
      <c r="J149" s="170">
        <f t="shared" si="0"/>
        <v>0</v>
      </c>
      <c r="K149" s="171"/>
      <c r="L149" s="172"/>
      <c r="M149" s="173" t="s">
        <v>1</v>
      </c>
      <c r="N149" s="174" t="s">
        <v>35</v>
      </c>
      <c r="O149" s="58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574</v>
      </c>
      <c r="AT149" s="162" t="s">
        <v>172</v>
      </c>
      <c r="AU149" s="162" t="s">
        <v>84</v>
      </c>
      <c r="AY149" s="17" t="s">
        <v>164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84</v>
      </c>
      <c r="BK149" s="163">
        <f t="shared" si="9"/>
        <v>0</v>
      </c>
      <c r="BL149" s="17" t="s">
        <v>472</v>
      </c>
      <c r="BM149" s="162" t="s">
        <v>401</v>
      </c>
    </row>
    <row r="150" spans="1:65" s="2" customFormat="1" ht="14.45" customHeight="1">
      <c r="A150" s="32"/>
      <c r="B150" s="149"/>
      <c r="C150" s="164" t="s">
        <v>303</v>
      </c>
      <c r="D150" s="164" t="s">
        <v>172</v>
      </c>
      <c r="E150" s="165" t="s">
        <v>616</v>
      </c>
      <c r="F150" s="166" t="s">
        <v>617</v>
      </c>
      <c r="G150" s="167" t="s">
        <v>583</v>
      </c>
      <c r="H150" s="168">
        <v>0</v>
      </c>
      <c r="I150" s="169"/>
      <c r="J150" s="170">
        <f t="shared" si="0"/>
        <v>0</v>
      </c>
      <c r="K150" s="171"/>
      <c r="L150" s="172"/>
      <c r="M150" s="173" t="s">
        <v>1</v>
      </c>
      <c r="N150" s="174" t="s">
        <v>35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574</v>
      </c>
      <c r="AT150" s="162" t="s">
        <v>172</v>
      </c>
      <c r="AU150" s="162" t="s">
        <v>84</v>
      </c>
      <c r="AY150" s="17" t="s">
        <v>164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84</v>
      </c>
      <c r="BK150" s="163">
        <f t="shared" si="9"/>
        <v>0</v>
      </c>
      <c r="BL150" s="17" t="s">
        <v>472</v>
      </c>
      <c r="BM150" s="162" t="s">
        <v>412</v>
      </c>
    </row>
    <row r="151" spans="1:65" s="2" customFormat="1" ht="14.45" customHeight="1">
      <c r="A151" s="32"/>
      <c r="B151" s="149"/>
      <c r="C151" s="164" t="s">
        <v>308</v>
      </c>
      <c r="D151" s="164" t="s">
        <v>172</v>
      </c>
      <c r="E151" s="165" t="s">
        <v>600</v>
      </c>
      <c r="F151" s="166" t="s">
        <v>601</v>
      </c>
      <c r="G151" s="167" t="s">
        <v>583</v>
      </c>
      <c r="H151" s="168">
        <v>0</v>
      </c>
      <c r="I151" s="169"/>
      <c r="J151" s="170">
        <f t="shared" si="0"/>
        <v>0</v>
      </c>
      <c r="K151" s="171"/>
      <c r="L151" s="172"/>
      <c r="M151" s="173" t="s">
        <v>1</v>
      </c>
      <c r="N151" s="174" t="s">
        <v>35</v>
      </c>
      <c r="O151" s="58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574</v>
      </c>
      <c r="AT151" s="162" t="s">
        <v>172</v>
      </c>
      <c r="AU151" s="162" t="s">
        <v>84</v>
      </c>
      <c r="AY151" s="17" t="s">
        <v>164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84</v>
      </c>
      <c r="BK151" s="163">
        <f t="shared" si="9"/>
        <v>0</v>
      </c>
      <c r="BL151" s="17" t="s">
        <v>472</v>
      </c>
      <c r="BM151" s="162" t="s">
        <v>422</v>
      </c>
    </row>
    <row r="152" spans="1:65" s="2" customFormat="1" ht="14.45" customHeight="1">
      <c r="A152" s="32"/>
      <c r="B152" s="149"/>
      <c r="C152" s="164" t="s">
        <v>312</v>
      </c>
      <c r="D152" s="164" t="s">
        <v>172</v>
      </c>
      <c r="E152" s="165" t="s">
        <v>618</v>
      </c>
      <c r="F152" s="166" t="s">
        <v>619</v>
      </c>
      <c r="G152" s="167" t="s">
        <v>583</v>
      </c>
      <c r="H152" s="168">
        <v>0</v>
      </c>
      <c r="I152" s="169"/>
      <c r="J152" s="170">
        <f t="shared" si="0"/>
        <v>0</v>
      </c>
      <c r="K152" s="171"/>
      <c r="L152" s="172"/>
      <c r="M152" s="173" t="s">
        <v>1</v>
      </c>
      <c r="N152" s="174" t="s">
        <v>35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574</v>
      </c>
      <c r="AT152" s="162" t="s">
        <v>172</v>
      </c>
      <c r="AU152" s="162" t="s">
        <v>84</v>
      </c>
      <c r="AY152" s="17" t="s">
        <v>164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84</v>
      </c>
      <c r="BK152" s="163">
        <f t="shared" si="9"/>
        <v>0</v>
      </c>
      <c r="BL152" s="17" t="s">
        <v>472</v>
      </c>
      <c r="BM152" s="162" t="s">
        <v>430</v>
      </c>
    </row>
    <row r="153" spans="1:65" s="2" customFormat="1" ht="14.45" customHeight="1">
      <c r="A153" s="32"/>
      <c r="B153" s="149"/>
      <c r="C153" s="164" t="s">
        <v>316</v>
      </c>
      <c r="D153" s="164" t="s">
        <v>172</v>
      </c>
      <c r="E153" s="165" t="s">
        <v>620</v>
      </c>
      <c r="F153" s="166" t="s">
        <v>621</v>
      </c>
      <c r="G153" s="167" t="s">
        <v>583</v>
      </c>
      <c r="H153" s="168">
        <v>0</v>
      </c>
      <c r="I153" s="169"/>
      <c r="J153" s="170">
        <f t="shared" si="0"/>
        <v>0</v>
      </c>
      <c r="K153" s="171"/>
      <c r="L153" s="172"/>
      <c r="M153" s="173" t="s">
        <v>1</v>
      </c>
      <c r="N153" s="174" t="s">
        <v>35</v>
      </c>
      <c r="O153" s="58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574</v>
      </c>
      <c r="AT153" s="162" t="s">
        <v>172</v>
      </c>
      <c r="AU153" s="162" t="s">
        <v>84</v>
      </c>
      <c r="AY153" s="17" t="s">
        <v>164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7" t="s">
        <v>84</v>
      </c>
      <c r="BK153" s="163">
        <f t="shared" si="9"/>
        <v>0</v>
      </c>
      <c r="BL153" s="17" t="s">
        <v>472</v>
      </c>
      <c r="BM153" s="162" t="s">
        <v>438</v>
      </c>
    </row>
    <row r="154" spans="1:65" s="2" customFormat="1" ht="14.45" customHeight="1">
      <c r="A154" s="32"/>
      <c r="B154" s="149"/>
      <c r="C154" s="164" t="s">
        <v>320</v>
      </c>
      <c r="D154" s="164" t="s">
        <v>172</v>
      </c>
      <c r="E154" s="165" t="s">
        <v>622</v>
      </c>
      <c r="F154" s="166" t="s">
        <v>623</v>
      </c>
      <c r="G154" s="167" t="s">
        <v>583</v>
      </c>
      <c r="H154" s="168">
        <v>0</v>
      </c>
      <c r="I154" s="169"/>
      <c r="J154" s="170">
        <f t="shared" si="0"/>
        <v>0</v>
      </c>
      <c r="K154" s="171"/>
      <c r="L154" s="172"/>
      <c r="M154" s="173" t="s">
        <v>1</v>
      </c>
      <c r="N154" s="174" t="s">
        <v>35</v>
      </c>
      <c r="O154" s="58"/>
      <c r="P154" s="160">
        <f t="shared" si="1"/>
        <v>0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574</v>
      </c>
      <c r="AT154" s="162" t="s">
        <v>172</v>
      </c>
      <c r="AU154" s="162" t="s">
        <v>84</v>
      </c>
      <c r="AY154" s="17" t="s">
        <v>164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7" t="s">
        <v>84</v>
      </c>
      <c r="BK154" s="163">
        <f t="shared" si="9"/>
        <v>0</v>
      </c>
      <c r="BL154" s="17" t="s">
        <v>472</v>
      </c>
      <c r="BM154" s="162" t="s">
        <v>446</v>
      </c>
    </row>
    <row r="155" spans="1:65" s="2" customFormat="1" ht="14.45" customHeight="1">
      <c r="A155" s="32"/>
      <c r="B155" s="149"/>
      <c r="C155" s="164" t="s">
        <v>324</v>
      </c>
      <c r="D155" s="164" t="s">
        <v>172</v>
      </c>
      <c r="E155" s="165" t="s">
        <v>624</v>
      </c>
      <c r="F155" s="166" t="s">
        <v>625</v>
      </c>
      <c r="G155" s="167" t="s">
        <v>583</v>
      </c>
      <c r="H155" s="168">
        <v>0</v>
      </c>
      <c r="I155" s="169"/>
      <c r="J155" s="170">
        <f t="shared" si="0"/>
        <v>0</v>
      </c>
      <c r="K155" s="171"/>
      <c r="L155" s="172"/>
      <c r="M155" s="173" t="s">
        <v>1</v>
      </c>
      <c r="N155" s="174" t="s">
        <v>35</v>
      </c>
      <c r="O155" s="58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574</v>
      </c>
      <c r="AT155" s="162" t="s">
        <v>172</v>
      </c>
      <c r="AU155" s="162" t="s">
        <v>84</v>
      </c>
      <c r="AY155" s="17" t="s">
        <v>164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7" t="s">
        <v>84</v>
      </c>
      <c r="BK155" s="163">
        <f t="shared" si="9"/>
        <v>0</v>
      </c>
      <c r="BL155" s="17" t="s">
        <v>472</v>
      </c>
      <c r="BM155" s="162" t="s">
        <v>456</v>
      </c>
    </row>
    <row r="156" spans="1:65" s="2" customFormat="1" ht="14.45" customHeight="1">
      <c r="A156" s="32"/>
      <c r="B156" s="149"/>
      <c r="C156" s="164" t="s">
        <v>328</v>
      </c>
      <c r="D156" s="164" t="s">
        <v>172</v>
      </c>
      <c r="E156" s="165" t="s">
        <v>626</v>
      </c>
      <c r="F156" s="166" t="s">
        <v>627</v>
      </c>
      <c r="G156" s="167" t="s">
        <v>583</v>
      </c>
      <c r="H156" s="168">
        <v>0</v>
      </c>
      <c r="I156" s="169"/>
      <c r="J156" s="170">
        <f t="shared" si="0"/>
        <v>0</v>
      </c>
      <c r="K156" s="171"/>
      <c r="L156" s="172"/>
      <c r="M156" s="173" t="s">
        <v>1</v>
      </c>
      <c r="N156" s="174" t="s">
        <v>35</v>
      </c>
      <c r="O156" s="58"/>
      <c r="P156" s="160">
        <f t="shared" si="1"/>
        <v>0</v>
      </c>
      <c r="Q156" s="160">
        <v>0</v>
      </c>
      <c r="R156" s="160">
        <f t="shared" si="2"/>
        <v>0</v>
      </c>
      <c r="S156" s="160">
        <v>0</v>
      </c>
      <c r="T156" s="161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574</v>
      </c>
      <c r="AT156" s="162" t="s">
        <v>172</v>
      </c>
      <c r="AU156" s="162" t="s">
        <v>84</v>
      </c>
      <c r="AY156" s="17" t="s">
        <v>164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7" t="s">
        <v>84</v>
      </c>
      <c r="BK156" s="163">
        <f t="shared" si="9"/>
        <v>0</v>
      </c>
      <c r="BL156" s="17" t="s">
        <v>472</v>
      </c>
      <c r="BM156" s="162" t="s">
        <v>464</v>
      </c>
    </row>
    <row r="157" spans="1:65" s="2" customFormat="1" ht="14.45" customHeight="1">
      <c r="A157" s="32"/>
      <c r="B157" s="149"/>
      <c r="C157" s="164" t="s">
        <v>175</v>
      </c>
      <c r="D157" s="164" t="s">
        <v>172</v>
      </c>
      <c r="E157" s="165" t="s">
        <v>628</v>
      </c>
      <c r="F157" s="166" t="s">
        <v>629</v>
      </c>
      <c r="G157" s="167" t="s">
        <v>583</v>
      </c>
      <c r="H157" s="168">
        <v>0</v>
      </c>
      <c r="I157" s="169"/>
      <c r="J157" s="170">
        <f t="shared" si="0"/>
        <v>0</v>
      </c>
      <c r="K157" s="171"/>
      <c r="L157" s="172"/>
      <c r="M157" s="173" t="s">
        <v>1</v>
      </c>
      <c r="N157" s="174" t="s">
        <v>35</v>
      </c>
      <c r="O157" s="58"/>
      <c r="P157" s="160">
        <f t="shared" si="1"/>
        <v>0</v>
      </c>
      <c r="Q157" s="160">
        <v>0</v>
      </c>
      <c r="R157" s="160">
        <f t="shared" si="2"/>
        <v>0</v>
      </c>
      <c r="S157" s="160">
        <v>0</v>
      </c>
      <c r="T157" s="161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574</v>
      </c>
      <c r="AT157" s="162" t="s">
        <v>172</v>
      </c>
      <c r="AU157" s="162" t="s">
        <v>84</v>
      </c>
      <c r="AY157" s="17" t="s">
        <v>164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7" t="s">
        <v>84</v>
      </c>
      <c r="BK157" s="163">
        <f t="shared" si="9"/>
        <v>0</v>
      </c>
      <c r="BL157" s="17" t="s">
        <v>472</v>
      </c>
      <c r="BM157" s="162" t="s">
        <v>472</v>
      </c>
    </row>
    <row r="158" spans="1:65" s="2" customFormat="1" ht="14.45" customHeight="1">
      <c r="A158" s="32"/>
      <c r="B158" s="149"/>
      <c r="C158" s="164" t="s">
        <v>337</v>
      </c>
      <c r="D158" s="164" t="s">
        <v>172</v>
      </c>
      <c r="E158" s="165" t="s">
        <v>630</v>
      </c>
      <c r="F158" s="166" t="s">
        <v>631</v>
      </c>
      <c r="G158" s="167" t="s">
        <v>583</v>
      </c>
      <c r="H158" s="168">
        <v>0</v>
      </c>
      <c r="I158" s="169"/>
      <c r="J158" s="170">
        <f t="shared" ref="J158:J189" si="10">ROUND(I158*H158,2)</f>
        <v>0</v>
      </c>
      <c r="K158" s="171"/>
      <c r="L158" s="172"/>
      <c r="M158" s="173" t="s">
        <v>1</v>
      </c>
      <c r="N158" s="174" t="s">
        <v>35</v>
      </c>
      <c r="O158" s="58"/>
      <c r="P158" s="160">
        <f t="shared" ref="P158:P189" si="11">O158*H158</f>
        <v>0</v>
      </c>
      <c r="Q158" s="160">
        <v>0</v>
      </c>
      <c r="R158" s="160">
        <f t="shared" ref="R158:R189" si="12">Q158*H158</f>
        <v>0</v>
      </c>
      <c r="S158" s="160">
        <v>0</v>
      </c>
      <c r="T158" s="161">
        <f t="shared" ref="T158:T189" si="13"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574</v>
      </c>
      <c r="AT158" s="162" t="s">
        <v>172</v>
      </c>
      <c r="AU158" s="162" t="s">
        <v>84</v>
      </c>
      <c r="AY158" s="17" t="s">
        <v>164</v>
      </c>
      <c r="BE158" s="163">
        <f t="shared" ref="BE158:BE189" si="14">IF(N158="základná",J158,0)</f>
        <v>0</v>
      </c>
      <c r="BF158" s="163">
        <f t="shared" ref="BF158:BF189" si="15">IF(N158="znížená",J158,0)</f>
        <v>0</v>
      </c>
      <c r="BG158" s="163">
        <f t="shared" ref="BG158:BG189" si="16">IF(N158="zákl. prenesená",J158,0)</f>
        <v>0</v>
      </c>
      <c r="BH158" s="163">
        <f t="shared" ref="BH158:BH189" si="17">IF(N158="zníž. prenesená",J158,0)</f>
        <v>0</v>
      </c>
      <c r="BI158" s="163">
        <f t="shared" ref="BI158:BI189" si="18">IF(N158="nulová",J158,0)</f>
        <v>0</v>
      </c>
      <c r="BJ158" s="17" t="s">
        <v>84</v>
      </c>
      <c r="BK158" s="163">
        <f t="shared" ref="BK158:BK189" si="19">ROUND(I158*H158,2)</f>
        <v>0</v>
      </c>
      <c r="BL158" s="17" t="s">
        <v>472</v>
      </c>
      <c r="BM158" s="162" t="s">
        <v>483</v>
      </c>
    </row>
    <row r="159" spans="1:65" s="2" customFormat="1" ht="14.45" customHeight="1">
      <c r="A159" s="32"/>
      <c r="B159" s="149"/>
      <c r="C159" s="164" t="s">
        <v>343</v>
      </c>
      <c r="D159" s="164" t="s">
        <v>172</v>
      </c>
      <c r="E159" s="165" t="s">
        <v>632</v>
      </c>
      <c r="F159" s="166" t="s">
        <v>633</v>
      </c>
      <c r="G159" s="167" t="s">
        <v>583</v>
      </c>
      <c r="H159" s="168">
        <v>0</v>
      </c>
      <c r="I159" s="169"/>
      <c r="J159" s="170">
        <f t="shared" si="10"/>
        <v>0</v>
      </c>
      <c r="K159" s="171"/>
      <c r="L159" s="172"/>
      <c r="M159" s="173" t="s">
        <v>1</v>
      </c>
      <c r="N159" s="174" t="s">
        <v>35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574</v>
      </c>
      <c r="AT159" s="162" t="s">
        <v>172</v>
      </c>
      <c r="AU159" s="162" t="s">
        <v>84</v>
      </c>
      <c r="AY159" s="17" t="s">
        <v>164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84</v>
      </c>
      <c r="BK159" s="163">
        <f t="shared" si="19"/>
        <v>0</v>
      </c>
      <c r="BL159" s="17" t="s">
        <v>472</v>
      </c>
      <c r="BM159" s="162" t="s">
        <v>493</v>
      </c>
    </row>
    <row r="160" spans="1:65" s="2" customFormat="1" ht="14.45" customHeight="1">
      <c r="A160" s="32"/>
      <c r="B160" s="149"/>
      <c r="C160" s="164" t="s">
        <v>347</v>
      </c>
      <c r="D160" s="164" t="s">
        <v>172</v>
      </c>
      <c r="E160" s="165" t="s">
        <v>634</v>
      </c>
      <c r="F160" s="166" t="s">
        <v>635</v>
      </c>
      <c r="G160" s="167" t="s">
        <v>583</v>
      </c>
      <c r="H160" s="168">
        <v>0</v>
      </c>
      <c r="I160" s="169"/>
      <c r="J160" s="170">
        <f t="shared" si="10"/>
        <v>0</v>
      </c>
      <c r="K160" s="171"/>
      <c r="L160" s="172"/>
      <c r="M160" s="173" t="s">
        <v>1</v>
      </c>
      <c r="N160" s="174" t="s">
        <v>35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574</v>
      </c>
      <c r="AT160" s="162" t="s">
        <v>172</v>
      </c>
      <c r="AU160" s="162" t="s">
        <v>84</v>
      </c>
      <c r="AY160" s="17" t="s">
        <v>164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84</v>
      </c>
      <c r="BK160" s="163">
        <f t="shared" si="19"/>
        <v>0</v>
      </c>
      <c r="BL160" s="17" t="s">
        <v>472</v>
      </c>
      <c r="BM160" s="162" t="s">
        <v>503</v>
      </c>
    </row>
    <row r="161" spans="1:65" s="2" customFormat="1" ht="24.2" customHeight="1">
      <c r="A161" s="32"/>
      <c r="B161" s="149"/>
      <c r="C161" s="164" t="s">
        <v>351</v>
      </c>
      <c r="D161" s="164" t="s">
        <v>172</v>
      </c>
      <c r="E161" s="165" t="s">
        <v>636</v>
      </c>
      <c r="F161" s="166" t="s">
        <v>637</v>
      </c>
      <c r="G161" s="167" t="s">
        <v>583</v>
      </c>
      <c r="H161" s="168">
        <v>0</v>
      </c>
      <c r="I161" s="169"/>
      <c r="J161" s="170">
        <f t="shared" si="10"/>
        <v>0</v>
      </c>
      <c r="K161" s="171"/>
      <c r="L161" s="172"/>
      <c r="M161" s="173" t="s">
        <v>1</v>
      </c>
      <c r="N161" s="174" t="s">
        <v>35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574</v>
      </c>
      <c r="AT161" s="162" t="s">
        <v>172</v>
      </c>
      <c r="AU161" s="162" t="s">
        <v>84</v>
      </c>
      <c r="AY161" s="17" t="s">
        <v>164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84</v>
      </c>
      <c r="BK161" s="163">
        <f t="shared" si="19"/>
        <v>0</v>
      </c>
      <c r="BL161" s="17" t="s">
        <v>472</v>
      </c>
      <c r="BM161" s="162" t="s">
        <v>513</v>
      </c>
    </row>
    <row r="162" spans="1:65" s="2" customFormat="1" ht="14.45" customHeight="1">
      <c r="A162" s="32"/>
      <c r="B162" s="149"/>
      <c r="C162" s="164" t="s">
        <v>355</v>
      </c>
      <c r="D162" s="164" t="s">
        <v>172</v>
      </c>
      <c r="E162" s="165" t="s">
        <v>638</v>
      </c>
      <c r="F162" s="166" t="s">
        <v>639</v>
      </c>
      <c r="G162" s="167" t="s">
        <v>583</v>
      </c>
      <c r="H162" s="168">
        <v>0</v>
      </c>
      <c r="I162" s="169"/>
      <c r="J162" s="170">
        <f t="shared" si="10"/>
        <v>0</v>
      </c>
      <c r="K162" s="171"/>
      <c r="L162" s="172"/>
      <c r="M162" s="173" t="s">
        <v>1</v>
      </c>
      <c r="N162" s="174" t="s">
        <v>35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574</v>
      </c>
      <c r="AT162" s="162" t="s">
        <v>172</v>
      </c>
      <c r="AU162" s="162" t="s">
        <v>84</v>
      </c>
      <c r="AY162" s="17" t="s">
        <v>164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84</v>
      </c>
      <c r="BK162" s="163">
        <f t="shared" si="19"/>
        <v>0</v>
      </c>
      <c r="BL162" s="17" t="s">
        <v>472</v>
      </c>
      <c r="BM162" s="162" t="s">
        <v>640</v>
      </c>
    </row>
    <row r="163" spans="1:65" s="2" customFormat="1" ht="24.2" customHeight="1">
      <c r="A163" s="32"/>
      <c r="B163" s="149"/>
      <c r="C163" s="164" t="s">
        <v>359</v>
      </c>
      <c r="D163" s="164" t="s">
        <v>172</v>
      </c>
      <c r="E163" s="165" t="s">
        <v>641</v>
      </c>
      <c r="F163" s="166" t="s">
        <v>642</v>
      </c>
      <c r="G163" s="167" t="s">
        <v>583</v>
      </c>
      <c r="H163" s="168">
        <v>0</v>
      </c>
      <c r="I163" s="169"/>
      <c r="J163" s="170">
        <f t="shared" si="10"/>
        <v>0</v>
      </c>
      <c r="K163" s="171"/>
      <c r="L163" s="172"/>
      <c r="M163" s="173" t="s">
        <v>1</v>
      </c>
      <c r="N163" s="174" t="s">
        <v>35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574</v>
      </c>
      <c r="AT163" s="162" t="s">
        <v>172</v>
      </c>
      <c r="AU163" s="162" t="s">
        <v>84</v>
      </c>
      <c r="AY163" s="17" t="s">
        <v>164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84</v>
      </c>
      <c r="BK163" s="163">
        <f t="shared" si="19"/>
        <v>0</v>
      </c>
      <c r="BL163" s="17" t="s">
        <v>472</v>
      </c>
      <c r="BM163" s="162" t="s">
        <v>643</v>
      </c>
    </row>
    <row r="164" spans="1:65" s="2" customFormat="1" ht="14.45" customHeight="1">
      <c r="A164" s="32"/>
      <c r="B164" s="149"/>
      <c r="C164" s="164" t="s">
        <v>363</v>
      </c>
      <c r="D164" s="164" t="s">
        <v>172</v>
      </c>
      <c r="E164" s="165" t="s">
        <v>644</v>
      </c>
      <c r="F164" s="166" t="s">
        <v>645</v>
      </c>
      <c r="G164" s="167" t="s">
        <v>583</v>
      </c>
      <c r="H164" s="168">
        <v>0</v>
      </c>
      <c r="I164" s="169"/>
      <c r="J164" s="170">
        <f t="shared" si="10"/>
        <v>0</v>
      </c>
      <c r="K164" s="171"/>
      <c r="L164" s="172"/>
      <c r="M164" s="173" t="s">
        <v>1</v>
      </c>
      <c r="N164" s="174" t="s">
        <v>35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574</v>
      </c>
      <c r="AT164" s="162" t="s">
        <v>172</v>
      </c>
      <c r="AU164" s="162" t="s">
        <v>84</v>
      </c>
      <c r="AY164" s="17" t="s">
        <v>164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84</v>
      </c>
      <c r="BK164" s="163">
        <f t="shared" si="19"/>
        <v>0</v>
      </c>
      <c r="BL164" s="17" t="s">
        <v>472</v>
      </c>
      <c r="BM164" s="162" t="s">
        <v>646</v>
      </c>
    </row>
    <row r="165" spans="1:65" s="2" customFormat="1" ht="24.2" customHeight="1">
      <c r="A165" s="32"/>
      <c r="B165" s="149"/>
      <c r="C165" s="164" t="s">
        <v>367</v>
      </c>
      <c r="D165" s="164" t="s">
        <v>172</v>
      </c>
      <c r="E165" s="165" t="s">
        <v>647</v>
      </c>
      <c r="F165" s="166" t="s">
        <v>648</v>
      </c>
      <c r="G165" s="167" t="s">
        <v>583</v>
      </c>
      <c r="H165" s="168">
        <v>0</v>
      </c>
      <c r="I165" s="169"/>
      <c r="J165" s="170">
        <f t="shared" si="10"/>
        <v>0</v>
      </c>
      <c r="K165" s="171"/>
      <c r="L165" s="172"/>
      <c r="M165" s="173" t="s">
        <v>1</v>
      </c>
      <c r="N165" s="174" t="s">
        <v>35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574</v>
      </c>
      <c r="AT165" s="162" t="s">
        <v>172</v>
      </c>
      <c r="AU165" s="162" t="s">
        <v>84</v>
      </c>
      <c r="AY165" s="17" t="s">
        <v>164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84</v>
      </c>
      <c r="BK165" s="163">
        <f t="shared" si="19"/>
        <v>0</v>
      </c>
      <c r="BL165" s="17" t="s">
        <v>472</v>
      </c>
      <c r="BM165" s="162" t="s">
        <v>649</v>
      </c>
    </row>
    <row r="166" spans="1:65" s="2" customFormat="1" ht="14.45" customHeight="1">
      <c r="A166" s="32"/>
      <c r="B166" s="149"/>
      <c r="C166" s="150" t="s">
        <v>371</v>
      </c>
      <c r="D166" s="150" t="s">
        <v>167</v>
      </c>
      <c r="E166" s="151" t="s">
        <v>650</v>
      </c>
      <c r="F166" s="152" t="s">
        <v>651</v>
      </c>
      <c r="G166" s="153" t="s">
        <v>583</v>
      </c>
      <c r="H166" s="154">
        <v>0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35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472</v>
      </c>
      <c r="AT166" s="162" t="s">
        <v>167</v>
      </c>
      <c r="AU166" s="162" t="s">
        <v>84</v>
      </c>
      <c r="AY166" s="17" t="s">
        <v>164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84</v>
      </c>
      <c r="BK166" s="163">
        <f t="shared" si="19"/>
        <v>0</v>
      </c>
      <c r="BL166" s="17" t="s">
        <v>472</v>
      </c>
      <c r="BM166" s="162" t="s">
        <v>652</v>
      </c>
    </row>
    <row r="167" spans="1:65" s="2" customFormat="1" ht="14.45" customHeight="1">
      <c r="A167" s="32"/>
      <c r="B167" s="149"/>
      <c r="C167" s="150" t="s">
        <v>375</v>
      </c>
      <c r="D167" s="150" t="s">
        <v>167</v>
      </c>
      <c r="E167" s="151" t="s">
        <v>653</v>
      </c>
      <c r="F167" s="152" t="s">
        <v>654</v>
      </c>
      <c r="G167" s="153" t="s">
        <v>583</v>
      </c>
      <c r="H167" s="154">
        <v>0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35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472</v>
      </c>
      <c r="AT167" s="162" t="s">
        <v>167</v>
      </c>
      <c r="AU167" s="162" t="s">
        <v>84</v>
      </c>
      <c r="AY167" s="17" t="s">
        <v>164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84</v>
      </c>
      <c r="BK167" s="163">
        <f t="shared" si="19"/>
        <v>0</v>
      </c>
      <c r="BL167" s="17" t="s">
        <v>472</v>
      </c>
      <c r="BM167" s="162" t="s">
        <v>655</v>
      </c>
    </row>
    <row r="168" spans="1:65" s="2" customFormat="1" ht="14.45" customHeight="1">
      <c r="A168" s="32"/>
      <c r="B168" s="149"/>
      <c r="C168" s="150" t="s">
        <v>379</v>
      </c>
      <c r="D168" s="150" t="s">
        <v>167</v>
      </c>
      <c r="E168" s="151" t="s">
        <v>656</v>
      </c>
      <c r="F168" s="152" t="s">
        <v>657</v>
      </c>
      <c r="G168" s="153" t="s">
        <v>583</v>
      </c>
      <c r="H168" s="154">
        <v>0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35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472</v>
      </c>
      <c r="AT168" s="162" t="s">
        <v>167</v>
      </c>
      <c r="AU168" s="162" t="s">
        <v>84</v>
      </c>
      <c r="AY168" s="17" t="s">
        <v>164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84</v>
      </c>
      <c r="BK168" s="163">
        <f t="shared" si="19"/>
        <v>0</v>
      </c>
      <c r="BL168" s="17" t="s">
        <v>472</v>
      </c>
      <c r="BM168" s="162" t="s">
        <v>658</v>
      </c>
    </row>
    <row r="169" spans="1:65" s="2" customFormat="1" ht="14.45" customHeight="1">
      <c r="A169" s="32"/>
      <c r="B169" s="149"/>
      <c r="C169" s="150" t="s">
        <v>383</v>
      </c>
      <c r="D169" s="150" t="s">
        <v>167</v>
      </c>
      <c r="E169" s="151" t="s">
        <v>659</v>
      </c>
      <c r="F169" s="152" t="s">
        <v>660</v>
      </c>
      <c r="G169" s="153" t="s">
        <v>583</v>
      </c>
      <c r="H169" s="154">
        <v>0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35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472</v>
      </c>
      <c r="AT169" s="162" t="s">
        <v>167</v>
      </c>
      <c r="AU169" s="162" t="s">
        <v>84</v>
      </c>
      <c r="AY169" s="17" t="s">
        <v>164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84</v>
      </c>
      <c r="BK169" s="163">
        <f t="shared" si="19"/>
        <v>0</v>
      </c>
      <c r="BL169" s="17" t="s">
        <v>472</v>
      </c>
      <c r="BM169" s="162" t="s">
        <v>661</v>
      </c>
    </row>
    <row r="170" spans="1:65" s="2" customFormat="1" ht="14.45" customHeight="1">
      <c r="A170" s="32"/>
      <c r="B170" s="149"/>
      <c r="C170" s="150" t="s">
        <v>387</v>
      </c>
      <c r="D170" s="150" t="s">
        <v>167</v>
      </c>
      <c r="E170" s="151" t="s">
        <v>662</v>
      </c>
      <c r="F170" s="152" t="s">
        <v>663</v>
      </c>
      <c r="G170" s="153" t="s">
        <v>583</v>
      </c>
      <c r="H170" s="154">
        <v>0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35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472</v>
      </c>
      <c r="AT170" s="162" t="s">
        <v>167</v>
      </c>
      <c r="AU170" s="162" t="s">
        <v>84</v>
      </c>
      <c r="AY170" s="17" t="s">
        <v>164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84</v>
      </c>
      <c r="BK170" s="163">
        <f t="shared" si="19"/>
        <v>0</v>
      </c>
      <c r="BL170" s="17" t="s">
        <v>472</v>
      </c>
      <c r="BM170" s="162" t="s">
        <v>664</v>
      </c>
    </row>
    <row r="171" spans="1:65" s="2" customFormat="1" ht="14.45" customHeight="1">
      <c r="A171" s="32"/>
      <c r="B171" s="149"/>
      <c r="C171" s="150" t="s">
        <v>391</v>
      </c>
      <c r="D171" s="150" t="s">
        <v>167</v>
      </c>
      <c r="E171" s="151" t="s">
        <v>665</v>
      </c>
      <c r="F171" s="152" t="s">
        <v>666</v>
      </c>
      <c r="G171" s="153" t="s">
        <v>583</v>
      </c>
      <c r="H171" s="154">
        <v>0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35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472</v>
      </c>
      <c r="AT171" s="162" t="s">
        <v>167</v>
      </c>
      <c r="AU171" s="162" t="s">
        <v>84</v>
      </c>
      <c r="AY171" s="17" t="s">
        <v>164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84</v>
      </c>
      <c r="BK171" s="163">
        <f t="shared" si="19"/>
        <v>0</v>
      </c>
      <c r="BL171" s="17" t="s">
        <v>472</v>
      </c>
      <c r="BM171" s="162" t="s">
        <v>667</v>
      </c>
    </row>
    <row r="172" spans="1:65" s="2" customFormat="1" ht="24.2" customHeight="1">
      <c r="A172" s="32"/>
      <c r="B172" s="149"/>
      <c r="C172" s="164" t="s">
        <v>397</v>
      </c>
      <c r="D172" s="164" t="s">
        <v>172</v>
      </c>
      <c r="E172" s="165" t="s">
        <v>668</v>
      </c>
      <c r="F172" s="166" t="s">
        <v>669</v>
      </c>
      <c r="G172" s="167" t="s">
        <v>583</v>
      </c>
      <c r="H172" s="168">
        <v>0</v>
      </c>
      <c r="I172" s="169"/>
      <c r="J172" s="170">
        <f t="shared" si="10"/>
        <v>0</v>
      </c>
      <c r="K172" s="171"/>
      <c r="L172" s="172"/>
      <c r="M172" s="173" t="s">
        <v>1</v>
      </c>
      <c r="N172" s="174" t="s">
        <v>35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574</v>
      </c>
      <c r="AT172" s="162" t="s">
        <v>172</v>
      </c>
      <c r="AU172" s="162" t="s">
        <v>84</v>
      </c>
      <c r="AY172" s="17" t="s">
        <v>164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84</v>
      </c>
      <c r="BK172" s="163">
        <f t="shared" si="19"/>
        <v>0</v>
      </c>
      <c r="BL172" s="17" t="s">
        <v>472</v>
      </c>
      <c r="BM172" s="162" t="s">
        <v>670</v>
      </c>
    </row>
    <row r="173" spans="1:65" s="2" customFormat="1" ht="14.45" customHeight="1">
      <c r="A173" s="32"/>
      <c r="B173" s="149"/>
      <c r="C173" s="150" t="s">
        <v>401</v>
      </c>
      <c r="D173" s="150" t="s">
        <v>167</v>
      </c>
      <c r="E173" s="151" t="s">
        <v>671</v>
      </c>
      <c r="F173" s="152" t="s">
        <v>672</v>
      </c>
      <c r="G173" s="153" t="s">
        <v>583</v>
      </c>
      <c r="H173" s="154">
        <v>0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35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472</v>
      </c>
      <c r="AT173" s="162" t="s">
        <v>167</v>
      </c>
      <c r="AU173" s="162" t="s">
        <v>84</v>
      </c>
      <c r="AY173" s="17" t="s">
        <v>164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84</v>
      </c>
      <c r="BK173" s="163">
        <f t="shared" si="19"/>
        <v>0</v>
      </c>
      <c r="BL173" s="17" t="s">
        <v>472</v>
      </c>
      <c r="BM173" s="162" t="s">
        <v>673</v>
      </c>
    </row>
    <row r="174" spans="1:65" s="2" customFormat="1" ht="14.45" customHeight="1">
      <c r="A174" s="32"/>
      <c r="B174" s="149"/>
      <c r="C174" s="150" t="s">
        <v>407</v>
      </c>
      <c r="D174" s="150" t="s">
        <v>167</v>
      </c>
      <c r="E174" s="151" t="s">
        <v>674</v>
      </c>
      <c r="F174" s="152" t="s">
        <v>675</v>
      </c>
      <c r="G174" s="153" t="s">
        <v>583</v>
      </c>
      <c r="H174" s="154">
        <v>0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35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472</v>
      </c>
      <c r="AT174" s="162" t="s">
        <v>167</v>
      </c>
      <c r="AU174" s="162" t="s">
        <v>84</v>
      </c>
      <c r="AY174" s="17" t="s">
        <v>164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84</v>
      </c>
      <c r="BK174" s="163">
        <f t="shared" si="19"/>
        <v>0</v>
      </c>
      <c r="BL174" s="17" t="s">
        <v>472</v>
      </c>
      <c r="BM174" s="162" t="s">
        <v>676</v>
      </c>
    </row>
    <row r="175" spans="1:65" s="2" customFormat="1" ht="14.45" customHeight="1">
      <c r="A175" s="32"/>
      <c r="B175" s="149"/>
      <c r="C175" s="150" t="s">
        <v>412</v>
      </c>
      <c r="D175" s="150" t="s">
        <v>167</v>
      </c>
      <c r="E175" s="151" t="s">
        <v>677</v>
      </c>
      <c r="F175" s="152" t="s">
        <v>675</v>
      </c>
      <c r="G175" s="153" t="s">
        <v>583</v>
      </c>
      <c r="H175" s="154">
        <v>0</v>
      </c>
      <c r="I175" s="155"/>
      <c r="J175" s="156">
        <f t="shared" si="10"/>
        <v>0</v>
      </c>
      <c r="K175" s="157"/>
      <c r="L175" s="33"/>
      <c r="M175" s="158" t="s">
        <v>1</v>
      </c>
      <c r="N175" s="159" t="s">
        <v>35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472</v>
      </c>
      <c r="AT175" s="162" t="s">
        <v>167</v>
      </c>
      <c r="AU175" s="162" t="s">
        <v>84</v>
      </c>
      <c r="AY175" s="17" t="s">
        <v>164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84</v>
      </c>
      <c r="BK175" s="163">
        <f t="shared" si="19"/>
        <v>0</v>
      </c>
      <c r="BL175" s="17" t="s">
        <v>472</v>
      </c>
      <c r="BM175" s="162" t="s">
        <v>678</v>
      </c>
    </row>
    <row r="176" spans="1:65" s="2" customFormat="1" ht="14.45" customHeight="1">
      <c r="A176" s="32"/>
      <c r="B176" s="149"/>
      <c r="C176" s="150" t="s">
        <v>418</v>
      </c>
      <c r="D176" s="150" t="s">
        <v>167</v>
      </c>
      <c r="E176" s="151" t="s">
        <v>679</v>
      </c>
      <c r="F176" s="152" t="s">
        <v>680</v>
      </c>
      <c r="G176" s="153" t="s">
        <v>583</v>
      </c>
      <c r="H176" s="154">
        <v>0</v>
      </c>
      <c r="I176" s="155"/>
      <c r="J176" s="156">
        <f t="shared" si="10"/>
        <v>0</v>
      </c>
      <c r="K176" s="157"/>
      <c r="L176" s="33"/>
      <c r="M176" s="158" t="s">
        <v>1</v>
      </c>
      <c r="N176" s="159" t="s">
        <v>35</v>
      </c>
      <c r="O176" s="58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472</v>
      </c>
      <c r="AT176" s="162" t="s">
        <v>167</v>
      </c>
      <c r="AU176" s="162" t="s">
        <v>84</v>
      </c>
      <c r="AY176" s="17" t="s">
        <v>164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7" t="s">
        <v>84</v>
      </c>
      <c r="BK176" s="163">
        <f t="shared" si="19"/>
        <v>0</v>
      </c>
      <c r="BL176" s="17" t="s">
        <v>472</v>
      </c>
      <c r="BM176" s="162" t="s">
        <v>681</v>
      </c>
    </row>
    <row r="177" spans="1:65" s="2" customFormat="1" ht="24.2" customHeight="1">
      <c r="A177" s="32"/>
      <c r="B177" s="149"/>
      <c r="C177" s="164" t="s">
        <v>422</v>
      </c>
      <c r="D177" s="164" t="s">
        <v>172</v>
      </c>
      <c r="E177" s="165" t="s">
        <v>682</v>
      </c>
      <c r="F177" s="166" t="s">
        <v>683</v>
      </c>
      <c r="G177" s="167" t="s">
        <v>583</v>
      </c>
      <c r="H177" s="168">
        <v>0</v>
      </c>
      <c r="I177" s="169"/>
      <c r="J177" s="170">
        <f t="shared" si="10"/>
        <v>0</v>
      </c>
      <c r="K177" s="171"/>
      <c r="L177" s="172"/>
      <c r="M177" s="173" t="s">
        <v>1</v>
      </c>
      <c r="N177" s="174" t="s">
        <v>35</v>
      </c>
      <c r="O177" s="58"/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574</v>
      </c>
      <c r="AT177" s="162" t="s">
        <v>172</v>
      </c>
      <c r="AU177" s="162" t="s">
        <v>84</v>
      </c>
      <c r="AY177" s="17" t="s">
        <v>164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7" t="s">
        <v>84</v>
      </c>
      <c r="BK177" s="163">
        <f t="shared" si="19"/>
        <v>0</v>
      </c>
      <c r="BL177" s="17" t="s">
        <v>472</v>
      </c>
      <c r="BM177" s="162" t="s">
        <v>684</v>
      </c>
    </row>
    <row r="178" spans="1:65" s="2" customFormat="1" ht="24.2" customHeight="1">
      <c r="A178" s="32"/>
      <c r="B178" s="149"/>
      <c r="C178" s="164" t="s">
        <v>426</v>
      </c>
      <c r="D178" s="164" t="s">
        <v>172</v>
      </c>
      <c r="E178" s="165" t="s">
        <v>685</v>
      </c>
      <c r="F178" s="166" t="s">
        <v>686</v>
      </c>
      <c r="G178" s="167" t="s">
        <v>583</v>
      </c>
      <c r="H178" s="168">
        <v>0</v>
      </c>
      <c r="I178" s="169"/>
      <c r="J178" s="170">
        <f t="shared" si="10"/>
        <v>0</v>
      </c>
      <c r="K178" s="171"/>
      <c r="L178" s="172"/>
      <c r="M178" s="173" t="s">
        <v>1</v>
      </c>
      <c r="N178" s="174" t="s">
        <v>35</v>
      </c>
      <c r="O178" s="58"/>
      <c r="P178" s="160">
        <f t="shared" si="11"/>
        <v>0</v>
      </c>
      <c r="Q178" s="160">
        <v>0</v>
      </c>
      <c r="R178" s="160">
        <f t="shared" si="12"/>
        <v>0</v>
      </c>
      <c r="S178" s="160">
        <v>0</v>
      </c>
      <c r="T178" s="161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574</v>
      </c>
      <c r="AT178" s="162" t="s">
        <v>172</v>
      </c>
      <c r="AU178" s="162" t="s">
        <v>84</v>
      </c>
      <c r="AY178" s="17" t="s">
        <v>164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7" t="s">
        <v>84</v>
      </c>
      <c r="BK178" s="163">
        <f t="shared" si="19"/>
        <v>0</v>
      </c>
      <c r="BL178" s="17" t="s">
        <v>472</v>
      </c>
      <c r="BM178" s="162" t="s">
        <v>687</v>
      </c>
    </row>
    <row r="179" spans="1:65" s="2" customFormat="1" ht="14.45" customHeight="1">
      <c r="A179" s="32"/>
      <c r="B179" s="149"/>
      <c r="C179" s="164" t="s">
        <v>430</v>
      </c>
      <c r="D179" s="164" t="s">
        <v>172</v>
      </c>
      <c r="E179" s="165" t="s">
        <v>688</v>
      </c>
      <c r="F179" s="166" t="s">
        <v>689</v>
      </c>
      <c r="G179" s="167" t="s">
        <v>583</v>
      </c>
      <c r="H179" s="168">
        <v>0</v>
      </c>
      <c r="I179" s="169"/>
      <c r="J179" s="170">
        <f t="shared" si="10"/>
        <v>0</v>
      </c>
      <c r="K179" s="171"/>
      <c r="L179" s="172"/>
      <c r="M179" s="173" t="s">
        <v>1</v>
      </c>
      <c r="N179" s="174" t="s">
        <v>35</v>
      </c>
      <c r="O179" s="58"/>
      <c r="P179" s="160">
        <f t="shared" si="11"/>
        <v>0</v>
      </c>
      <c r="Q179" s="160">
        <v>0</v>
      </c>
      <c r="R179" s="160">
        <f t="shared" si="12"/>
        <v>0</v>
      </c>
      <c r="S179" s="160">
        <v>0</v>
      </c>
      <c r="T179" s="161">
        <f t="shared" si="1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574</v>
      </c>
      <c r="AT179" s="162" t="s">
        <v>172</v>
      </c>
      <c r="AU179" s="162" t="s">
        <v>84</v>
      </c>
      <c r="AY179" s="17" t="s">
        <v>164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7" t="s">
        <v>84</v>
      </c>
      <c r="BK179" s="163">
        <f t="shared" si="19"/>
        <v>0</v>
      </c>
      <c r="BL179" s="17" t="s">
        <v>472</v>
      </c>
      <c r="BM179" s="162" t="s">
        <v>690</v>
      </c>
    </row>
    <row r="180" spans="1:65" s="2" customFormat="1" ht="24.2" customHeight="1">
      <c r="A180" s="32"/>
      <c r="B180" s="149"/>
      <c r="C180" s="164" t="s">
        <v>434</v>
      </c>
      <c r="D180" s="164" t="s">
        <v>172</v>
      </c>
      <c r="E180" s="165" t="s">
        <v>691</v>
      </c>
      <c r="F180" s="166" t="s">
        <v>692</v>
      </c>
      <c r="G180" s="167" t="s">
        <v>583</v>
      </c>
      <c r="H180" s="168">
        <v>0</v>
      </c>
      <c r="I180" s="169"/>
      <c r="J180" s="170">
        <f t="shared" si="10"/>
        <v>0</v>
      </c>
      <c r="K180" s="171"/>
      <c r="L180" s="172"/>
      <c r="M180" s="173" t="s">
        <v>1</v>
      </c>
      <c r="N180" s="174" t="s">
        <v>35</v>
      </c>
      <c r="O180" s="58"/>
      <c r="P180" s="160">
        <f t="shared" si="11"/>
        <v>0</v>
      </c>
      <c r="Q180" s="160">
        <v>0</v>
      </c>
      <c r="R180" s="160">
        <f t="shared" si="12"/>
        <v>0</v>
      </c>
      <c r="S180" s="160">
        <v>0</v>
      </c>
      <c r="T180" s="161">
        <f t="shared" si="1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574</v>
      </c>
      <c r="AT180" s="162" t="s">
        <v>172</v>
      </c>
      <c r="AU180" s="162" t="s">
        <v>84</v>
      </c>
      <c r="AY180" s="17" t="s">
        <v>164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7" t="s">
        <v>84</v>
      </c>
      <c r="BK180" s="163">
        <f t="shared" si="19"/>
        <v>0</v>
      </c>
      <c r="BL180" s="17" t="s">
        <v>472</v>
      </c>
      <c r="BM180" s="162" t="s">
        <v>693</v>
      </c>
    </row>
    <row r="181" spans="1:65" s="2" customFormat="1" ht="14.45" customHeight="1">
      <c r="A181" s="32"/>
      <c r="B181" s="149"/>
      <c r="C181" s="164" t="s">
        <v>438</v>
      </c>
      <c r="D181" s="164" t="s">
        <v>172</v>
      </c>
      <c r="E181" s="165" t="s">
        <v>694</v>
      </c>
      <c r="F181" s="166" t="s">
        <v>695</v>
      </c>
      <c r="G181" s="167" t="s">
        <v>583</v>
      </c>
      <c r="H181" s="168">
        <v>0</v>
      </c>
      <c r="I181" s="169"/>
      <c r="J181" s="170">
        <f t="shared" si="10"/>
        <v>0</v>
      </c>
      <c r="K181" s="171"/>
      <c r="L181" s="172"/>
      <c r="M181" s="173" t="s">
        <v>1</v>
      </c>
      <c r="N181" s="174" t="s">
        <v>35</v>
      </c>
      <c r="O181" s="58"/>
      <c r="P181" s="160">
        <f t="shared" si="11"/>
        <v>0</v>
      </c>
      <c r="Q181" s="160">
        <v>1.5E-3</v>
      </c>
      <c r="R181" s="160">
        <f t="shared" si="12"/>
        <v>0</v>
      </c>
      <c r="S181" s="160">
        <v>0</v>
      </c>
      <c r="T181" s="161">
        <f t="shared" si="1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574</v>
      </c>
      <c r="AT181" s="162" t="s">
        <v>172</v>
      </c>
      <c r="AU181" s="162" t="s">
        <v>84</v>
      </c>
      <c r="AY181" s="17" t="s">
        <v>164</v>
      </c>
      <c r="BE181" s="163">
        <f t="shared" si="14"/>
        <v>0</v>
      </c>
      <c r="BF181" s="163">
        <f t="shared" si="15"/>
        <v>0</v>
      </c>
      <c r="BG181" s="163">
        <f t="shared" si="16"/>
        <v>0</v>
      </c>
      <c r="BH181" s="163">
        <f t="shared" si="17"/>
        <v>0</v>
      </c>
      <c r="BI181" s="163">
        <f t="shared" si="18"/>
        <v>0</v>
      </c>
      <c r="BJ181" s="17" t="s">
        <v>84</v>
      </c>
      <c r="BK181" s="163">
        <f t="shared" si="19"/>
        <v>0</v>
      </c>
      <c r="BL181" s="17" t="s">
        <v>472</v>
      </c>
      <c r="BM181" s="162" t="s">
        <v>696</v>
      </c>
    </row>
    <row r="182" spans="1:65" s="2" customFormat="1" ht="14.45" customHeight="1">
      <c r="A182" s="32"/>
      <c r="B182" s="149"/>
      <c r="C182" s="150" t="s">
        <v>442</v>
      </c>
      <c r="D182" s="150" t="s">
        <v>167</v>
      </c>
      <c r="E182" s="151" t="s">
        <v>697</v>
      </c>
      <c r="F182" s="152" t="s">
        <v>698</v>
      </c>
      <c r="G182" s="153" t="s">
        <v>280</v>
      </c>
      <c r="H182" s="154">
        <v>0</v>
      </c>
      <c r="I182" s="155"/>
      <c r="J182" s="156">
        <f t="shared" si="10"/>
        <v>0</v>
      </c>
      <c r="K182" s="157"/>
      <c r="L182" s="33"/>
      <c r="M182" s="158" t="s">
        <v>1</v>
      </c>
      <c r="N182" s="159" t="s">
        <v>35</v>
      </c>
      <c r="O182" s="58"/>
      <c r="P182" s="160">
        <f t="shared" si="11"/>
        <v>0</v>
      </c>
      <c r="Q182" s="160">
        <v>0</v>
      </c>
      <c r="R182" s="160">
        <f t="shared" si="12"/>
        <v>0</v>
      </c>
      <c r="S182" s="160">
        <v>0</v>
      </c>
      <c r="T182" s="161">
        <f t="shared" si="1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472</v>
      </c>
      <c r="AT182" s="162" t="s">
        <v>167</v>
      </c>
      <c r="AU182" s="162" t="s">
        <v>84</v>
      </c>
      <c r="AY182" s="17" t="s">
        <v>164</v>
      </c>
      <c r="BE182" s="163">
        <f t="shared" si="14"/>
        <v>0</v>
      </c>
      <c r="BF182" s="163">
        <f t="shared" si="15"/>
        <v>0</v>
      </c>
      <c r="BG182" s="163">
        <f t="shared" si="16"/>
        <v>0</v>
      </c>
      <c r="BH182" s="163">
        <f t="shared" si="17"/>
        <v>0</v>
      </c>
      <c r="BI182" s="163">
        <f t="shared" si="18"/>
        <v>0</v>
      </c>
      <c r="BJ182" s="17" t="s">
        <v>84</v>
      </c>
      <c r="BK182" s="163">
        <f t="shared" si="19"/>
        <v>0</v>
      </c>
      <c r="BL182" s="17" t="s">
        <v>472</v>
      </c>
      <c r="BM182" s="162" t="s">
        <v>699</v>
      </c>
    </row>
    <row r="183" spans="1:65" s="2" customFormat="1" ht="24.2" customHeight="1">
      <c r="A183" s="32"/>
      <c r="B183" s="149"/>
      <c r="C183" s="150" t="s">
        <v>446</v>
      </c>
      <c r="D183" s="150" t="s">
        <v>167</v>
      </c>
      <c r="E183" s="151" t="s">
        <v>700</v>
      </c>
      <c r="F183" s="152" t="s">
        <v>701</v>
      </c>
      <c r="G183" s="153" t="s">
        <v>280</v>
      </c>
      <c r="H183" s="154">
        <v>0</v>
      </c>
      <c r="I183" s="155"/>
      <c r="J183" s="156">
        <f t="shared" si="10"/>
        <v>0</v>
      </c>
      <c r="K183" s="157"/>
      <c r="L183" s="33"/>
      <c r="M183" s="158" t="s">
        <v>1</v>
      </c>
      <c r="N183" s="159" t="s">
        <v>35</v>
      </c>
      <c r="O183" s="58"/>
      <c r="P183" s="160">
        <f t="shared" si="11"/>
        <v>0</v>
      </c>
      <c r="Q183" s="160">
        <v>0</v>
      </c>
      <c r="R183" s="160">
        <f t="shared" si="12"/>
        <v>0</v>
      </c>
      <c r="S183" s="160">
        <v>0</v>
      </c>
      <c r="T183" s="161">
        <f t="shared" si="1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472</v>
      </c>
      <c r="AT183" s="162" t="s">
        <v>167</v>
      </c>
      <c r="AU183" s="162" t="s">
        <v>84</v>
      </c>
      <c r="AY183" s="17" t="s">
        <v>164</v>
      </c>
      <c r="BE183" s="163">
        <f t="shared" si="14"/>
        <v>0</v>
      </c>
      <c r="BF183" s="163">
        <f t="shared" si="15"/>
        <v>0</v>
      </c>
      <c r="BG183" s="163">
        <f t="shared" si="16"/>
        <v>0</v>
      </c>
      <c r="BH183" s="163">
        <f t="shared" si="17"/>
        <v>0</v>
      </c>
      <c r="BI183" s="163">
        <f t="shared" si="18"/>
        <v>0</v>
      </c>
      <c r="BJ183" s="17" t="s">
        <v>84</v>
      </c>
      <c r="BK183" s="163">
        <f t="shared" si="19"/>
        <v>0</v>
      </c>
      <c r="BL183" s="17" t="s">
        <v>472</v>
      </c>
      <c r="BM183" s="162" t="s">
        <v>702</v>
      </c>
    </row>
    <row r="184" spans="1:65" s="2" customFormat="1" ht="24.2" customHeight="1">
      <c r="A184" s="32"/>
      <c r="B184" s="149"/>
      <c r="C184" s="150" t="s">
        <v>450</v>
      </c>
      <c r="D184" s="150" t="s">
        <v>167</v>
      </c>
      <c r="E184" s="151" t="s">
        <v>703</v>
      </c>
      <c r="F184" s="152" t="s">
        <v>704</v>
      </c>
      <c r="G184" s="153" t="s">
        <v>583</v>
      </c>
      <c r="H184" s="154">
        <v>0</v>
      </c>
      <c r="I184" s="155"/>
      <c r="J184" s="156">
        <f t="shared" si="10"/>
        <v>0</v>
      </c>
      <c r="K184" s="157"/>
      <c r="L184" s="33"/>
      <c r="M184" s="158" t="s">
        <v>1</v>
      </c>
      <c r="N184" s="159" t="s">
        <v>35</v>
      </c>
      <c r="O184" s="58"/>
      <c r="P184" s="160">
        <f t="shared" si="11"/>
        <v>0</v>
      </c>
      <c r="Q184" s="160">
        <v>0</v>
      </c>
      <c r="R184" s="160">
        <f t="shared" si="12"/>
        <v>0</v>
      </c>
      <c r="S184" s="160">
        <v>0</v>
      </c>
      <c r="T184" s="161">
        <f t="shared" si="1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472</v>
      </c>
      <c r="AT184" s="162" t="s">
        <v>167</v>
      </c>
      <c r="AU184" s="162" t="s">
        <v>84</v>
      </c>
      <c r="AY184" s="17" t="s">
        <v>164</v>
      </c>
      <c r="BE184" s="163">
        <f t="shared" si="14"/>
        <v>0</v>
      </c>
      <c r="BF184" s="163">
        <f t="shared" si="15"/>
        <v>0</v>
      </c>
      <c r="BG184" s="163">
        <f t="shared" si="16"/>
        <v>0</v>
      </c>
      <c r="BH184" s="163">
        <f t="shared" si="17"/>
        <v>0</v>
      </c>
      <c r="BI184" s="163">
        <f t="shared" si="18"/>
        <v>0</v>
      </c>
      <c r="BJ184" s="17" t="s">
        <v>84</v>
      </c>
      <c r="BK184" s="163">
        <f t="shared" si="19"/>
        <v>0</v>
      </c>
      <c r="BL184" s="17" t="s">
        <v>472</v>
      </c>
      <c r="BM184" s="162" t="s">
        <v>705</v>
      </c>
    </row>
    <row r="185" spans="1:65" s="2" customFormat="1" ht="24.2" customHeight="1">
      <c r="A185" s="32"/>
      <c r="B185" s="149"/>
      <c r="C185" s="150" t="s">
        <v>456</v>
      </c>
      <c r="D185" s="150" t="s">
        <v>167</v>
      </c>
      <c r="E185" s="151" t="s">
        <v>706</v>
      </c>
      <c r="F185" s="152" t="s">
        <v>707</v>
      </c>
      <c r="G185" s="153" t="s">
        <v>583</v>
      </c>
      <c r="H185" s="154">
        <v>0</v>
      </c>
      <c r="I185" s="155"/>
      <c r="J185" s="156">
        <f t="shared" si="10"/>
        <v>0</v>
      </c>
      <c r="K185" s="157"/>
      <c r="L185" s="33"/>
      <c r="M185" s="158" t="s">
        <v>1</v>
      </c>
      <c r="N185" s="159" t="s">
        <v>35</v>
      </c>
      <c r="O185" s="58"/>
      <c r="P185" s="160">
        <f t="shared" si="11"/>
        <v>0</v>
      </c>
      <c r="Q185" s="160">
        <v>0</v>
      </c>
      <c r="R185" s="160">
        <f t="shared" si="12"/>
        <v>0</v>
      </c>
      <c r="S185" s="160">
        <v>0</v>
      </c>
      <c r="T185" s="161">
        <f t="shared" si="1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472</v>
      </c>
      <c r="AT185" s="162" t="s">
        <v>167</v>
      </c>
      <c r="AU185" s="162" t="s">
        <v>84</v>
      </c>
      <c r="AY185" s="17" t="s">
        <v>164</v>
      </c>
      <c r="BE185" s="163">
        <f t="shared" si="14"/>
        <v>0</v>
      </c>
      <c r="BF185" s="163">
        <f t="shared" si="15"/>
        <v>0</v>
      </c>
      <c r="BG185" s="163">
        <f t="shared" si="16"/>
        <v>0</v>
      </c>
      <c r="BH185" s="163">
        <f t="shared" si="17"/>
        <v>0</v>
      </c>
      <c r="BI185" s="163">
        <f t="shared" si="18"/>
        <v>0</v>
      </c>
      <c r="BJ185" s="17" t="s">
        <v>84</v>
      </c>
      <c r="BK185" s="163">
        <f t="shared" si="19"/>
        <v>0</v>
      </c>
      <c r="BL185" s="17" t="s">
        <v>472</v>
      </c>
      <c r="BM185" s="162" t="s">
        <v>708</v>
      </c>
    </row>
    <row r="186" spans="1:65" s="2" customFormat="1" ht="14.45" customHeight="1">
      <c r="A186" s="32"/>
      <c r="B186" s="149"/>
      <c r="C186" s="150" t="s">
        <v>460</v>
      </c>
      <c r="D186" s="150" t="s">
        <v>167</v>
      </c>
      <c r="E186" s="151" t="s">
        <v>709</v>
      </c>
      <c r="F186" s="152" t="s">
        <v>710</v>
      </c>
      <c r="G186" s="153" t="s">
        <v>583</v>
      </c>
      <c r="H186" s="154">
        <v>0</v>
      </c>
      <c r="I186" s="155"/>
      <c r="J186" s="156">
        <f t="shared" si="10"/>
        <v>0</v>
      </c>
      <c r="K186" s="157"/>
      <c r="L186" s="33"/>
      <c r="M186" s="158" t="s">
        <v>1</v>
      </c>
      <c r="N186" s="159" t="s">
        <v>35</v>
      </c>
      <c r="O186" s="58"/>
      <c r="P186" s="160">
        <f t="shared" si="11"/>
        <v>0</v>
      </c>
      <c r="Q186" s="160">
        <v>0</v>
      </c>
      <c r="R186" s="160">
        <f t="shared" si="12"/>
        <v>0</v>
      </c>
      <c r="S186" s="160">
        <v>0</v>
      </c>
      <c r="T186" s="161">
        <f t="shared" si="1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472</v>
      </c>
      <c r="AT186" s="162" t="s">
        <v>167</v>
      </c>
      <c r="AU186" s="162" t="s">
        <v>84</v>
      </c>
      <c r="AY186" s="17" t="s">
        <v>164</v>
      </c>
      <c r="BE186" s="163">
        <f t="shared" si="14"/>
        <v>0</v>
      </c>
      <c r="BF186" s="163">
        <f t="shared" si="15"/>
        <v>0</v>
      </c>
      <c r="BG186" s="163">
        <f t="shared" si="16"/>
        <v>0</v>
      </c>
      <c r="BH186" s="163">
        <f t="shared" si="17"/>
        <v>0</v>
      </c>
      <c r="BI186" s="163">
        <f t="shared" si="18"/>
        <v>0</v>
      </c>
      <c r="BJ186" s="17" t="s">
        <v>84</v>
      </c>
      <c r="BK186" s="163">
        <f t="shared" si="19"/>
        <v>0</v>
      </c>
      <c r="BL186" s="17" t="s">
        <v>472</v>
      </c>
      <c r="BM186" s="162" t="s">
        <v>711</v>
      </c>
    </row>
    <row r="187" spans="1:65" s="2" customFormat="1" ht="24.2" customHeight="1">
      <c r="A187" s="32"/>
      <c r="B187" s="149"/>
      <c r="C187" s="150" t="s">
        <v>464</v>
      </c>
      <c r="D187" s="150" t="s">
        <v>167</v>
      </c>
      <c r="E187" s="151" t="s">
        <v>712</v>
      </c>
      <c r="F187" s="152" t="s">
        <v>713</v>
      </c>
      <c r="G187" s="153" t="s">
        <v>280</v>
      </c>
      <c r="H187" s="154">
        <v>0</v>
      </c>
      <c r="I187" s="155"/>
      <c r="J187" s="156">
        <f t="shared" si="10"/>
        <v>0</v>
      </c>
      <c r="K187" s="157"/>
      <c r="L187" s="33"/>
      <c r="M187" s="158" t="s">
        <v>1</v>
      </c>
      <c r="N187" s="159" t="s">
        <v>35</v>
      </c>
      <c r="O187" s="58"/>
      <c r="P187" s="160">
        <f t="shared" si="11"/>
        <v>0</v>
      </c>
      <c r="Q187" s="160">
        <v>0</v>
      </c>
      <c r="R187" s="160">
        <f t="shared" si="12"/>
        <v>0</v>
      </c>
      <c r="S187" s="160">
        <v>0</v>
      </c>
      <c r="T187" s="161">
        <f t="shared" si="1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472</v>
      </c>
      <c r="AT187" s="162" t="s">
        <v>167</v>
      </c>
      <c r="AU187" s="162" t="s">
        <v>84</v>
      </c>
      <c r="AY187" s="17" t="s">
        <v>164</v>
      </c>
      <c r="BE187" s="163">
        <f t="shared" si="14"/>
        <v>0</v>
      </c>
      <c r="BF187" s="163">
        <f t="shared" si="15"/>
        <v>0</v>
      </c>
      <c r="BG187" s="163">
        <f t="shared" si="16"/>
        <v>0</v>
      </c>
      <c r="BH187" s="163">
        <f t="shared" si="17"/>
        <v>0</v>
      </c>
      <c r="BI187" s="163">
        <f t="shared" si="18"/>
        <v>0</v>
      </c>
      <c r="BJ187" s="17" t="s">
        <v>84</v>
      </c>
      <c r="BK187" s="163">
        <f t="shared" si="19"/>
        <v>0</v>
      </c>
      <c r="BL187" s="17" t="s">
        <v>472</v>
      </c>
      <c r="BM187" s="162" t="s">
        <v>714</v>
      </c>
    </row>
    <row r="188" spans="1:65" s="2" customFormat="1" ht="14.45" customHeight="1">
      <c r="A188" s="32"/>
      <c r="B188" s="149"/>
      <c r="C188" s="164" t="s">
        <v>468</v>
      </c>
      <c r="D188" s="164" t="s">
        <v>172</v>
      </c>
      <c r="E188" s="165" t="s">
        <v>715</v>
      </c>
      <c r="F188" s="166" t="s">
        <v>716</v>
      </c>
      <c r="G188" s="167" t="s">
        <v>280</v>
      </c>
      <c r="H188" s="168">
        <v>0</v>
      </c>
      <c r="I188" s="169"/>
      <c r="J188" s="170">
        <f t="shared" si="10"/>
        <v>0</v>
      </c>
      <c r="K188" s="171"/>
      <c r="L188" s="172"/>
      <c r="M188" s="173" t="s">
        <v>1</v>
      </c>
      <c r="N188" s="174" t="s">
        <v>35</v>
      </c>
      <c r="O188" s="58"/>
      <c r="P188" s="160">
        <f t="shared" si="11"/>
        <v>0</v>
      </c>
      <c r="Q188" s="160">
        <v>2.7999999999999998E-4</v>
      </c>
      <c r="R188" s="160">
        <f t="shared" si="12"/>
        <v>0</v>
      </c>
      <c r="S188" s="160">
        <v>0</v>
      </c>
      <c r="T188" s="161">
        <f t="shared" si="1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574</v>
      </c>
      <c r="AT188" s="162" t="s">
        <v>172</v>
      </c>
      <c r="AU188" s="162" t="s">
        <v>84</v>
      </c>
      <c r="AY188" s="17" t="s">
        <v>164</v>
      </c>
      <c r="BE188" s="163">
        <f t="shared" si="14"/>
        <v>0</v>
      </c>
      <c r="BF188" s="163">
        <f t="shared" si="15"/>
        <v>0</v>
      </c>
      <c r="BG188" s="163">
        <f t="shared" si="16"/>
        <v>0</v>
      </c>
      <c r="BH188" s="163">
        <f t="shared" si="17"/>
        <v>0</v>
      </c>
      <c r="BI188" s="163">
        <f t="shared" si="18"/>
        <v>0</v>
      </c>
      <c r="BJ188" s="17" t="s">
        <v>84</v>
      </c>
      <c r="BK188" s="163">
        <f t="shared" si="19"/>
        <v>0</v>
      </c>
      <c r="BL188" s="17" t="s">
        <v>472</v>
      </c>
      <c r="BM188" s="162" t="s">
        <v>717</v>
      </c>
    </row>
    <row r="189" spans="1:65" s="2" customFormat="1" ht="14.45" customHeight="1">
      <c r="A189" s="32"/>
      <c r="B189" s="149"/>
      <c r="C189" s="164" t="s">
        <v>472</v>
      </c>
      <c r="D189" s="164" t="s">
        <v>172</v>
      </c>
      <c r="E189" s="165" t="s">
        <v>718</v>
      </c>
      <c r="F189" s="166" t="s">
        <v>719</v>
      </c>
      <c r="G189" s="167" t="s">
        <v>280</v>
      </c>
      <c r="H189" s="168">
        <v>0</v>
      </c>
      <c r="I189" s="169"/>
      <c r="J189" s="170">
        <f t="shared" si="10"/>
        <v>0</v>
      </c>
      <c r="K189" s="171"/>
      <c r="L189" s="172"/>
      <c r="M189" s="173" t="s">
        <v>1</v>
      </c>
      <c r="N189" s="174" t="s">
        <v>35</v>
      </c>
      <c r="O189" s="58"/>
      <c r="P189" s="160">
        <f t="shared" si="11"/>
        <v>0</v>
      </c>
      <c r="Q189" s="160">
        <v>0</v>
      </c>
      <c r="R189" s="160">
        <f t="shared" si="12"/>
        <v>0</v>
      </c>
      <c r="S189" s="160">
        <v>0</v>
      </c>
      <c r="T189" s="161">
        <f t="shared" si="1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574</v>
      </c>
      <c r="AT189" s="162" t="s">
        <v>172</v>
      </c>
      <c r="AU189" s="162" t="s">
        <v>84</v>
      </c>
      <c r="AY189" s="17" t="s">
        <v>164</v>
      </c>
      <c r="BE189" s="163">
        <f t="shared" si="14"/>
        <v>0</v>
      </c>
      <c r="BF189" s="163">
        <f t="shared" si="15"/>
        <v>0</v>
      </c>
      <c r="BG189" s="163">
        <f t="shared" si="16"/>
        <v>0</v>
      </c>
      <c r="BH189" s="163">
        <f t="shared" si="17"/>
        <v>0</v>
      </c>
      <c r="BI189" s="163">
        <f t="shared" si="18"/>
        <v>0</v>
      </c>
      <c r="BJ189" s="17" t="s">
        <v>84</v>
      </c>
      <c r="BK189" s="163">
        <f t="shared" si="19"/>
        <v>0</v>
      </c>
      <c r="BL189" s="17" t="s">
        <v>472</v>
      </c>
      <c r="BM189" s="162" t="s">
        <v>720</v>
      </c>
    </row>
    <row r="190" spans="1:65" s="2" customFormat="1" ht="14.45" customHeight="1">
      <c r="A190" s="32"/>
      <c r="B190" s="149"/>
      <c r="C190" s="164" t="s">
        <v>477</v>
      </c>
      <c r="D190" s="164" t="s">
        <v>172</v>
      </c>
      <c r="E190" s="165" t="s">
        <v>721</v>
      </c>
      <c r="F190" s="166" t="s">
        <v>722</v>
      </c>
      <c r="G190" s="167" t="s">
        <v>280</v>
      </c>
      <c r="H190" s="168">
        <v>80</v>
      </c>
      <c r="I190" s="169"/>
      <c r="J190" s="170">
        <f t="shared" ref="J190:J220" si="20">ROUND(I190*H190,2)</f>
        <v>0</v>
      </c>
      <c r="K190" s="171"/>
      <c r="L190" s="172"/>
      <c r="M190" s="173" t="s">
        <v>1</v>
      </c>
      <c r="N190" s="174" t="s">
        <v>35</v>
      </c>
      <c r="O190" s="58"/>
      <c r="P190" s="160">
        <f t="shared" ref="P190:P220" si="21">O190*H190</f>
        <v>0</v>
      </c>
      <c r="Q190" s="160">
        <v>0</v>
      </c>
      <c r="R190" s="160">
        <f t="shared" ref="R190:R220" si="22">Q190*H190</f>
        <v>0</v>
      </c>
      <c r="S190" s="160">
        <v>0</v>
      </c>
      <c r="T190" s="161">
        <f t="shared" ref="T190:T220" si="23"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574</v>
      </c>
      <c r="AT190" s="162" t="s">
        <v>172</v>
      </c>
      <c r="AU190" s="162" t="s">
        <v>84</v>
      </c>
      <c r="AY190" s="17" t="s">
        <v>164</v>
      </c>
      <c r="BE190" s="163">
        <f t="shared" ref="BE190:BE220" si="24">IF(N190="základná",J190,0)</f>
        <v>0</v>
      </c>
      <c r="BF190" s="163">
        <f t="shared" ref="BF190:BF220" si="25">IF(N190="znížená",J190,0)</f>
        <v>0</v>
      </c>
      <c r="BG190" s="163">
        <f t="shared" ref="BG190:BG220" si="26">IF(N190="zákl. prenesená",J190,0)</f>
        <v>0</v>
      </c>
      <c r="BH190" s="163">
        <f t="shared" ref="BH190:BH220" si="27">IF(N190="zníž. prenesená",J190,0)</f>
        <v>0</v>
      </c>
      <c r="BI190" s="163">
        <f t="shared" ref="BI190:BI220" si="28">IF(N190="nulová",J190,0)</f>
        <v>0</v>
      </c>
      <c r="BJ190" s="17" t="s">
        <v>84</v>
      </c>
      <c r="BK190" s="163">
        <f t="shared" ref="BK190:BK220" si="29">ROUND(I190*H190,2)</f>
        <v>0</v>
      </c>
      <c r="BL190" s="17" t="s">
        <v>472</v>
      </c>
      <c r="BM190" s="162" t="s">
        <v>723</v>
      </c>
    </row>
    <row r="191" spans="1:65" s="2" customFormat="1" ht="14.45" customHeight="1">
      <c r="A191" s="32"/>
      <c r="B191" s="149"/>
      <c r="C191" s="164" t="s">
        <v>483</v>
      </c>
      <c r="D191" s="164" t="s">
        <v>172</v>
      </c>
      <c r="E191" s="165" t="s">
        <v>724</v>
      </c>
      <c r="F191" s="166" t="s">
        <v>725</v>
      </c>
      <c r="G191" s="167" t="s">
        <v>280</v>
      </c>
      <c r="H191" s="168">
        <v>75</v>
      </c>
      <c r="I191" s="169"/>
      <c r="J191" s="170">
        <f t="shared" si="20"/>
        <v>0</v>
      </c>
      <c r="K191" s="171"/>
      <c r="L191" s="172"/>
      <c r="M191" s="173" t="s">
        <v>1</v>
      </c>
      <c r="N191" s="174" t="s">
        <v>35</v>
      </c>
      <c r="O191" s="58"/>
      <c r="P191" s="160">
        <f t="shared" si="21"/>
        <v>0</v>
      </c>
      <c r="Q191" s="160">
        <v>0</v>
      </c>
      <c r="R191" s="160">
        <f t="shared" si="22"/>
        <v>0</v>
      </c>
      <c r="S191" s="160">
        <v>0</v>
      </c>
      <c r="T191" s="161">
        <f t="shared" si="2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574</v>
      </c>
      <c r="AT191" s="162" t="s">
        <v>172</v>
      </c>
      <c r="AU191" s="162" t="s">
        <v>84</v>
      </c>
      <c r="AY191" s="17" t="s">
        <v>164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7" t="s">
        <v>84</v>
      </c>
      <c r="BK191" s="163">
        <f t="shared" si="29"/>
        <v>0</v>
      </c>
      <c r="BL191" s="17" t="s">
        <v>472</v>
      </c>
      <c r="BM191" s="162" t="s">
        <v>726</v>
      </c>
    </row>
    <row r="192" spans="1:65" s="2" customFormat="1" ht="14.45" customHeight="1">
      <c r="A192" s="32"/>
      <c r="B192" s="149"/>
      <c r="C192" s="164" t="s">
        <v>489</v>
      </c>
      <c r="D192" s="164" t="s">
        <v>172</v>
      </c>
      <c r="E192" s="165" t="s">
        <v>727</v>
      </c>
      <c r="F192" s="166" t="s">
        <v>728</v>
      </c>
      <c r="G192" s="167" t="s">
        <v>280</v>
      </c>
      <c r="H192" s="168">
        <v>55</v>
      </c>
      <c r="I192" s="169"/>
      <c r="J192" s="170">
        <f t="shared" si="20"/>
        <v>0</v>
      </c>
      <c r="K192" s="171"/>
      <c r="L192" s="172"/>
      <c r="M192" s="173" t="s">
        <v>1</v>
      </c>
      <c r="N192" s="174" t="s">
        <v>35</v>
      </c>
      <c r="O192" s="58"/>
      <c r="P192" s="160">
        <f t="shared" si="21"/>
        <v>0</v>
      </c>
      <c r="Q192" s="160">
        <v>0</v>
      </c>
      <c r="R192" s="160">
        <f t="shared" si="22"/>
        <v>0</v>
      </c>
      <c r="S192" s="160">
        <v>0</v>
      </c>
      <c r="T192" s="161">
        <f t="shared" si="2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574</v>
      </c>
      <c r="AT192" s="162" t="s">
        <v>172</v>
      </c>
      <c r="AU192" s="162" t="s">
        <v>84</v>
      </c>
      <c r="AY192" s="17" t="s">
        <v>164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7" t="s">
        <v>84</v>
      </c>
      <c r="BK192" s="163">
        <f t="shared" si="29"/>
        <v>0</v>
      </c>
      <c r="BL192" s="17" t="s">
        <v>472</v>
      </c>
      <c r="BM192" s="162" t="s">
        <v>729</v>
      </c>
    </row>
    <row r="193" spans="1:65" s="2" customFormat="1" ht="14.45" customHeight="1">
      <c r="A193" s="32"/>
      <c r="B193" s="149"/>
      <c r="C193" s="164" t="s">
        <v>493</v>
      </c>
      <c r="D193" s="164" t="s">
        <v>172</v>
      </c>
      <c r="E193" s="165" t="s">
        <v>730</v>
      </c>
      <c r="F193" s="166" t="s">
        <v>731</v>
      </c>
      <c r="G193" s="167" t="s">
        <v>280</v>
      </c>
      <c r="H193" s="168">
        <v>80</v>
      </c>
      <c r="I193" s="169"/>
      <c r="J193" s="170">
        <f t="shared" si="20"/>
        <v>0</v>
      </c>
      <c r="K193" s="171"/>
      <c r="L193" s="172"/>
      <c r="M193" s="173" t="s">
        <v>1</v>
      </c>
      <c r="N193" s="174" t="s">
        <v>35</v>
      </c>
      <c r="O193" s="58"/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574</v>
      </c>
      <c r="AT193" s="162" t="s">
        <v>172</v>
      </c>
      <c r="AU193" s="162" t="s">
        <v>84</v>
      </c>
      <c r="AY193" s="17" t="s">
        <v>164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7" t="s">
        <v>84</v>
      </c>
      <c r="BK193" s="163">
        <f t="shared" si="29"/>
        <v>0</v>
      </c>
      <c r="BL193" s="17" t="s">
        <v>472</v>
      </c>
      <c r="BM193" s="162" t="s">
        <v>732</v>
      </c>
    </row>
    <row r="194" spans="1:65" s="2" customFormat="1" ht="14.45" customHeight="1">
      <c r="A194" s="32"/>
      <c r="B194" s="149"/>
      <c r="C194" s="150" t="s">
        <v>499</v>
      </c>
      <c r="D194" s="150" t="s">
        <v>167</v>
      </c>
      <c r="E194" s="151" t="s">
        <v>733</v>
      </c>
      <c r="F194" s="152" t="s">
        <v>734</v>
      </c>
      <c r="G194" s="153" t="s">
        <v>280</v>
      </c>
      <c r="H194" s="154">
        <v>0</v>
      </c>
      <c r="I194" s="155"/>
      <c r="J194" s="156">
        <f t="shared" si="20"/>
        <v>0</v>
      </c>
      <c r="K194" s="157"/>
      <c r="L194" s="33"/>
      <c r="M194" s="158" t="s">
        <v>1</v>
      </c>
      <c r="N194" s="159" t="s">
        <v>35</v>
      </c>
      <c r="O194" s="58"/>
      <c r="P194" s="160">
        <f t="shared" si="21"/>
        <v>0</v>
      </c>
      <c r="Q194" s="160">
        <v>0</v>
      </c>
      <c r="R194" s="160">
        <f t="shared" si="22"/>
        <v>0</v>
      </c>
      <c r="S194" s="160">
        <v>0</v>
      </c>
      <c r="T194" s="161">
        <f t="shared" si="2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472</v>
      </c>
      <c r="AT194" s="162" t="s">
        <v>167</v>
      </c>
      <c r="AU194" s="162" t="s">
        <v>84</v>
      </c>
      <c r="AY194" s="17" t="s">
        <v>164</v>
      </c>
      <c r="BE194" s="163">
        <f t="shared" si="24"/>
        <v>0</v>
      </c>
      <c r="BF194" s="163">
        <f t="shared" si="25"/>
        <v>0</v>
      </c>
      <c r="BG194" s="163">
        <f t="shared" si="26"/>
        <v>0</v>
      </c>
      <c r="BH194" s="163">
        <f t="shared" si="27"/>
        <v>0</v>
      </c>
      <c r="BI194" s="163">
        <f t="shared" si="28"/>
        <v>0</v>
      </c>
      <c r="BJ194" s="17" t="s">
        <v>84</v>
      </c>
      <c r="BK194" s="163">
        <f t="shared" si="29"/>
        <v>0</v>
      </c>
      <c r="BL194" s="17" t="s">
        <v>472</v>
      </c>
      <c r="BM194" s="162" t="s">
        <v>735</v>
      </c>
    </row>
    <row r="195" spans="1:65" s="2" customFormat="1" ht="14.45" customHeight="1">
      <c r="A195" s="32"/>
      <c r="B195" s="149"/>
      <c r="C195" s="150" t="s">
        <v>503</v>
      </c>
      <c r="D195" s="150" t="s">
        <v>167</v>
      </c>
      <c r="E195" s="151" t="s">
        <v>736</v>
      </c>
      <c r="F195" s="152" t="s">
        <v>737</v>
      </c>
      <c r="G195" s="153" t="s">
        <v>280</v>
      </c>
      <c r="H195" s="154">
        <v>80</v>
      </c>
      <c r="I195" s="155"/>
      <c r="J195" s="156">
        <f t="shared" si="20"/>
        <v>0</v>
      </c>
      <c r="K195" s="157"/>
      <c r="L195" s="33"/>
      <c r="M195" s="158" t="s">
        <v>1</v>
      </c>
      <c r="N195" s="159" t="s">
        <v>35</v>
      </c>
      <c r="O195" s="58"/>
      <c r="P195" s="160">
        <f t="shared" si="21"/>
        <v>0</v>
      </c>
      <c r="Q195" s="160">
        <v>0</v>
      </c>
      <c r="R195" s="160">
        <f t="shared" si="22"/>
        <v>0</v>
      </c>
      <c r="S195" s="160">
        <v>0</v>
      </c>
      <c r="T195" s="161">
        <f t="shared" si="2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472</v>
      </c>
      <c r="AT195" s="162" t="s">
        <v>167</v>
      </c>
      <c r="AU195" s="162" t="s">
        <v>84</v>
      </c>
      <c r="AY195" s="17" t="s">
        <v>164</v>
      </c>
      <c r="BE195" s="163">
        <f t="shared" si="24"/>
        <v>0</v>
      </c>
      <c r="BF195" s="163">
        <f t="shared" si="25"/>
        <v>0</v>
      </c>
      <c r="BG195" s="163">
        <f t="shared" si="26"/>
        <v>0</v>
      </c>
      <c r="BH195" s="163">
        <f t="shared" si="27"/>
        <v>0</v>
      </c>
      <c r="BI195" s="163">
        <f t="shared" si="28"/>
        <v>0</v>
      </c>
      <c r="BJ195" s="17" t="s">
        <v>84</v>
      </c>
      <c r="BK195" s="163">
        <f t="shared" si="29"/>
        <v>0</v>
      </c>
      <c r="BL195" s="17" t="s">
        <v>472</v>
      </c>
      <c r="BM195" s="162" t="s">
        <v>738</v>
      </c>
    </row>
    <row r="196" spans="1:65" s="2" customFormat="1" ht="14.45" customHeight="1">
      <c r="A196" s="32"/>
      <c r="B196" s="149"/>
      <c r="C196" s="150" t="s">
        <v>507</v>
      </c>
      <c r="D196" s="150" t="s">
        <v>167</v>
      </c>
      <c r="E196" s="151" t="s">
        <v>739</v>
      </c>
      <c r="F196" s="152" t="s">
        <v>740</v>
      </c>
      <c r="G196" s="153" t="s">
        <v>280</v>
      </c>
      <c r="H196" s="154">
        <v>75</v>
      </c>
      <c r="I196" s="155"/>
      <c r="J196" s="156">
        <f t="shared" si="20"/>
        <v>0</v>
      </c>
      <c r="K196" s="157"/>
      <c r="L196" s="33"/>
      <c r="M196" s="158" t="s">
        <v>1</v>
      </c>
      <c r="N196" s="159" t="s">
        <v>35</v>
      </c>
      <c r="O196" s="58"/>
      <c r="P196" s="160">
        <f t="shared" si="21"/>
        <v>0</v>
      </c>
      <c r="Q196" s="160">
        <v>0</v>
      </c>
      <c r="R196" s="160">
        <f t="shared" si="22"/>
        <v>0</v>
      </c>
      <c r="S196" s="160">
        <v>0</v>
      </c>
      <c r="T196" s="161">
        <f t="shared" si="2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472</v>
      </c>
      <c r="AT196" s="162" t="s">
        <v>167</v>
      </c>
      <c r="AU196" s="162" t="s">
        <v>84</v>
      </c>
      <c r="AY196" s="17" t="s">
        <v>164</v>
      </c>
      <c r="BE196" s="163">
        <f t="shared" si="24"/>
        <v>0</v>
      </c>
      <c r="BF196" s="163">
        <f t="shared" si="25"/>
        <v>0</v>
      </c>
      <c r="BG196" s="163">
        <f t="shared" si="26"/>
        <v>0</v>
      </c>
      <c r="BH196" s="163">
        <f t="shared" si="27"/>
        <v>0</v>
      </c>
      <c r="BI196" s="163">
        <f t="shared" si="28"/>
        <v>0</v>
      </c>
      <c r="BJ196" s="17" t="s">
        <v>84</v>
      </c>
      <c r="BK196" s="163">
        <f t="shared" si="29"/>
        <v>0</v>
      </c>
      <c r="BL196" s="17" t="s">
        <v>472</v>
      </c>
      <c r="BM196" s="162" t="s">
        <v>741</v>
      </c>
    </row>
    <row r="197" spans="1:65" s="2" customFormat="1" ht="14.45" customHeight="1">
      <c r="A197" s="32"/>
      <c r="B197" s="149"/>
      <c r="C197" s="150" t="s">
        <v>513</v>
      </c>
      <c r="D197" s="150" t="s">
        <v>167</v>
      </c>
      <c r="E197" s="151" t="s">
        <v>742</v>
      </c>
      <c r="F197" s="152" t="s">
        <v>743</v>
      </c>
      <c r="G197" s="153" t="s">
        <v>280</v>
      </c>
      <c r="H197" s="154">
        <v>55</v>
      </c>
      <c r="I197" s="155"/>
      <c r="J197" s="156">
        <f t="shared" si="20"/>
        <v>0</v>
      </c>
      <c r="K197" s="157"/>
      <c r="L197" s="33"/>
      <c r="M197" s="158" t="s">
        <v>1</v>
      </c>
      <c r="N197" s="159" t="s">
        <v>35</v>
      </c>
      <c r="O197" s="58"/>
      <c r="P197" s="160">
        <f t="shared" si="21"/>
        <v>0</v>
      </c>
      <c r="Q197" s="160">
        <v>0</v>
      </c>
      <c r="R197" s="160">
        <f t="shared" si="22"/>
        <v>0</v>
      </c>
      <c r="S197" s="160">
        <v>0</v>
      </c>
      <c r="T197" s="161">
        <f t="shared" si="2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472</v>
      </c>
      <c r="AT197" s="162" t="s">
        <v>167</v>
      </c>
      <c r="AU197" s="162" t="s">
        <v>84</v>
      </c>
      <c r="AY197" s="17" t="s">
        <v>164</v>
      </c>
      <c r="BE197" s="163">
        <f t="shared" si="24"/>
        <v>0</v>
      </c>
      <c r="BF197" s="163">
        <f t="shared" si="25"/>
        <v>0</v>
      </c>
      <c r="BG197" s="163">
        <f t="shared" si="26"/>
        <v>0</v>
      </c>
      <c r="BH197" s="163">
        <f t="shared" si="27"/>
        <v>0</v>
      </c>
      <c r="BI197" s="163">
        <f t="shared" si="28"/>
        <v>0</v>
      </c>
      <c r="BJ197" s="17" t="s">
        <v>84</v>
      </c>
      <c r="BK197" s="163">
        <f t="shared" si="29"/>
        <v>0</v>
      </c>
      <c r="BL197" s="17" t="s">
        <v>472</v>
      </c>
      <c r="BM197" s="162" t="s">
        <v>744</v>
      </c>
    </row>
    <row r="198" spans="1:65" s="2" customFormat="1" ht="14.45" customHeight="1">
      <c r="A198" s="32"/>
      <c r="B198" s="149"/>
      <c r="C198" s="150" t="s">
        <v>517</v>
      </c>
      <c r="D198" s="150" t="s">
        <v>167</v>
      </c>
      <c r="E198" s="151" t="s">
        <v>745</v>
      </c>
      <c r="F198" s="152" t="s">
        <v>746</v>
      </c>
      <c r="G198" s="153" t="s">
        <v>280</v>
      </c>
      <c r="H198" s="154">
        <v>80</v>
      </c>
      <c r="I198" s="155"/>
      <c r="J198" s="156">
        <f t="shared" si="20"/>
        <v>0</v>
      </c>
      <c r="K198" s="157"/>
      <c r="L198" s="33"/>
      <c r="M198" s="158" t="s">
        <v>1</v>
      </c>
      <c r="N198" s="159" t="s">
        <v>35</v>
      </c>
      <c r="O198" s="58"/>
      <c r="P198" s="160">
        <f t="shared" si="21"/>
        <v>0</v>
      </c>
      <c r="Q198" s="160">
        <v>0</v>
      </c>
      <c r="R198" s="160">
        <f t="shared" si="22"/>
        <v>0</v>
      </c>
      <c r="S198" s="160">
        <v>0</v>
      </c>
      <c r="T198" s="161">
        <f t="shared" si="2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472</v>
      </c>
      <c r="AT198" s="162" t="s">
        <v>167</v>
      </c>
      <c r="AU198" s="162" t="s">
        <v>84</v>
      </c>
      <c r="AY198" s="17" t="s">
        <v>164</v>
      </c>
      <c r="BE198" s="163">
        <f t="shared" si="24"/>
        <v>0</v>
      </c>
      <c r="BF198" s="163">
        <f t="shared" si="25"/>
        <v>0</v>
      </c>
      <c r="BG198" s="163">
        <f t="shared" si="26"/>
        <v>0</v>
      </c>
      <c r="BH198" s="163">
        <f t="shared" si="27"/>
        <v>0</v>
      </c>
      <c r="BI198" s="163">
        <f t="shared" si="28"/>
        <v>0</v>
      </c>
      <c r="BJ198" s="17" t="s">
        <v>84</v>
      </c>
      <c r="BK198" s="163">
        <f t="shared" si="29"/>
        <v>0</v>
      </c>
      <c r="BL198" s="17" t="s">
        <v>472</v>
      </c>
      <c r="BM198" s="162" t="s">
        <v>747</v>
      </c>
    </row>
    <row r="199" spans="1:65" s="2" customFormat="1" ht="24.2" customHeight="1">
      <c r="A199" s="32"/>
      <c r="B199" s="149"/>
      <c r="C199" s="150" t="s">
        <v>640</v>
      </c>
      <c r="D199" s="150" t="s">
        <v>167</v>
      </c>
      <c r="E199" s="151" t="s">
        <v>748</v>
      </c>
      <c r="F199" s="152" t="s">
        <v>749</v>
      </c>
      <c r="G199" s="153" t="s">
        <v>583</v>
      </c>
      <c r="H199" s="154">
        <v>230</v>
      </c>
      <c r="I199" s="155"/>
      <c r="J199" s="156">
        <f t="shared" si="20"/>
        <v>0</v>
      </c>
      <c r="K199" s="157"/>
      <c r="L199" s="33"/>
      <c r="M199" s="158" t="s">
        <v>1</v>
      </c>
      <c r="N199" s="159" t="s">
        <v>35</v>
      </c>
      <c r="O199" s="58"/>
      <c r="P199" s="160">
        <f t="shared" si="21"/>
        <v>0</v>
      </c>
      <c r="Q199" s="160">
        <v>0</v>
      </c>
      <c r="R199" s="160">
        <f t="shared" si="22"/>
        <v>0</v>
      </c>
      <c r="S199" s="160">
        <v>0</v>
      </c>
      <c r="T199" s="161">
        <f t="shared" si="2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472</v>
      </c>
      <c r="AT199" s="162" t="s">
        <v>167</v>
      </c>
      <c r="AU199" s="162" t="s">
        <v>84</v>
      </c>
      <c r="AY199" s="17" t="s">
        <v>164</v>
      </c>
      <c r="BE199" s="163">
        <f t="shared" si="24"/>
        <v>0</v>
      </c>
      <c r="BF199" s="163">
        <f t="shared" si="25"/>
        <v>0</v>
      </c>
      <c r="BG199" s="163">
        <f t="shared" si="26"/>
        <v>0</v>
      </c>
      <c r="BH199" s="163">
        <f t="shared" si="27"/>
        <v>0</v>
      </c>
      <c r="BI199" s="163">
        <f t="shared" si="28"/>
        <v>0</v>
      </c>
      <c r="BJ199" s="17" t="s">
        <v>84</v>
      </c>
      <c r="BK199" s="163">
        <f t="shared" si="29"/>
        <v>0</v>
      </c>
      <c r="BL199" s="17" t="s">
        <v>472</v>
      </c>
      <c r="BM199" s="162" t="s">
        <v>750</v>
      </c>
    </row>
    <row r="200" spans="1:65" s="2" customFormat="1" ht="14.45" customHeight="1">
      <c r="A200" s="32"/>
      <c r="B200" s="149"/>
      <c r="C200" s="164" t="s">
        <v>751</v>
      </c>
      <c r="D200" s="164" t="s">
        <v>172</v>
      </c>
      <c r="E200" s="165" t="s">
        <v>752</v>
      </c>
      <c r="F200" s="166" t="s">
        <v>753</v>
      </c>
      <c r="G200" s="167" t="s">
        <v>583</v>
      </c>
      <c r="H200" s="168">
        <v>100</v>
      </c>
      <c r="I200" s="169"/>
      <c r="J200" s="170">
        <f t="shared" si="20"/>
        <v>0</v>
      </c>
      <c r="K200" s="171"/>
      <c r="L200" s="172"/>
      <c r="M200" s="173" t="s">
        <v>1</v>
      </c>
      <c r="N200" s="174" t="s">
        <v>35</v>
      </c>
      <c r="O200" s="58"/>
      <c r="P200" s="160">
        <f t="shared" si="21"/>
        <v>0</v>
      </c>
      <c r="Q200" s="160">
        <v>0</v>
      </c>
      <c r="R200" s="160">
        <f t="shared" si="22"/>
        <v>0</v>
      </c>
      <c r="S200" s="160">
        <v>0</v>
      </c>
      <c r="T200" s="161">
        <f t="shared" si="2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2" t="s">
        <v>574</v>
      </c>
      <c r="AT200" s="162" t="s">
        <v>172</v>
      </c>
      <c r="AU200" s="162" t="s">
        <v>84</v>
      </c>
      <c r="AY200" s="17" t="s">
        <v>164</v>
      </c>
      <c r="BE200" s="163">
        <f t="shared" si="24"/>
        <v>0</v>
      </c>
      <c r="BF200" s="163">
        <f t="shared" si="25"/>
        <v>0</v>
      </c>
      <c r="BG200" s="163">
        <f t="shared" si="26"/>
        <v>0</v>
      </c>
      <c r="BH200" s="163">
        <f t="shared" si="27"/>
        <v>0</v>
      </c>
      <c r="BI200" s="163">
        <f t="shared" si="28"/>
        <v>0</v>
      </c>
      <c r="BJ200" s="17" t="s">
        <v>84</v>
      </c>
      <c r="BK200" s="163">
        <f t="shared" si="29"/>
        <v>0</v>
      </c>
      <c r="BL200" s="17" t="s">
        <v>472</v>
      </c>
      <c r="BM200" s="162" t="s">
        <v>754</v>
      </c>
    </row>
    <row r="201" spans="1:65" s="2" customFormat="1" ht="14.45" customHeight="1">
      <c r="A201" s="32"/>
      <c r="B201" s="149"/>
      <c r="C201" s="164" t="s">
        <v>643</v>
      </c>
      <c r="D201" s="164" t="s">
        <v>172</v>
      </c>
      <c r="E201" s="165" t="s">
        <v>755</v>
      </c>
      <c r="F201" s="166" t="s">
        <v>756</v>
      </c>
      <c r="G201" s="167" t="s">
        <v>583</v>
      </c>
      <c r="H201" s="168">
        <v>130</v>
      </c>
      <c r="I201" s="169"/>
      <c r="J201" s="170">
        <f t="shared" si="20"/>
        <v>0</v>
      </c>
      <c r="K201" s="171"/>
      <c r="L201" s="172"/>
      <c r="M201" s="173" t="s">
        <v>1</v>
      </c>
      <c r="N201" s="174" t="s">
        <v>35</v>
      </c>
      <c r="O201" s="58"/>
      <c r="P201" s="160">
        <f t="shared" si="21"/>
        <v>0</v>
      </c>
      <c r="Q201" s="160">
        <v>0</v>
      </c>
      <c r="R201" s="160">
        <f t="shared" si="22"/>
        <v>0</v>
      </c>
      <c r="S201" s="160">
        <v>0</v>
      </c>
      <c r="T201" s="161">
        <f t="shared" si="2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574</v>
      </c>
      <c r="AT201" s="162" t="s">
        <v>172</v>
      </c>
      <c r="AU201" s="162" t="s">
        <v>84</v>
      </c>
      <c r="AY201" s="17" t="s">
        <v>164</v>
      </c>
      <c r="BE201" s="163">
        <f t="shared" si="24"/>
        <v>0</v>
      </c>
      <c r="BF201" s="163">
        <f t="shared" si="25"/>
        <v>0</v>
      </c>
      <c r="BG201" s="163">
        <f t="shared" si="26"/>
        <v>0</v>
      </c>
      <c r="BH201" s="163">
        <f t="shared" si="27"/>
        <v>0</v>
      </c>
      <c r="BI201" s="163">
        <f t="shared" si="28"/>
        <v>0</v>
      </c>
      <c r="BJ201" s="17" t="s">
        <v>84</v>
      </c>
      <c r="BK201" s="163">
        <f t="shared" si="29"/>
        <v>0</v>
      </c>
      <c r="BL201" s="17" t="s">
        <v>472</v>
      </c>
      <c r="BM201" s="162" t="s">
        <v>757</v>
      </c>
    </row>
    <row r="202" spans="1:65" s="2" customFormat="1" ht="14.45" customHeight="1">
      <c r="A202" s="32"/>
      <c r="B202" s="149"/>
      <c r="C202" s="150" t="s">
        <v>758</v>
      </c>
      <c r="D202" s="150" t="s">
        <v>167</v>
      </c>
      <c r="E202" s="151" t="s">
        <v>759</v>
      </c>
      <c r="F202" s="152" t="s">
        <v>760</v>
      </c>
      <c r="G202" s="153" t="s">
        <v>180</v>
      </c>
      <c r="H202" s="175"/>
      <c r="I202" s="155"/>
      <c r="J202" s="156">
        <f t="shared" si="20"/>
        <v>0</v>
      </c>
      <c r="K202" s="157"/>
      <c r="L202" s="33"/>
      <c r="M202" s="158" t="s">
        <v>1</v>
      </c>
      <c r="N202" s="159" t="s">
        <v>35</v>
      </c>
      <c r="O202" s="58"/>
      <c r="P202" s="160">
        <f t="shared" si="21"/>
        <v>0</v>
      </c>
      <c r="Q202" s="160">
        <v>0</v>
      </c>
      <c r="R202" s="160">
        <f t="shared" si="22"/>
        <v>0</v>
      </c>
      <c r="S202" s="160">
        <v>0</v>
      </c>
      <c r="T202" s="161">
        <f t="shared" si="2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472</v>
      </c>
      <c r="AT202" s="162" t="s">
        <v>167</v>
      </c>
      <c r="AU202" s="162" t="s">
        <v>84</v>
      </c>
      <c r="AY202" s="17" t="s">
        <v>164</v>
      </c>
      <c r="BE202" s="163">
        <f t="shared" si="24"/>
        <v>0</v>
      </c>
      <c r="BF202" s="163">
        <f t="shared" si="25"/>
        <v>0</v>
      </c>
      <c r="BG202" s="163">
        <f t="shared" si="26"/>
        <v>0</v>
      </c>
      <c r="BH202" s="163">
        <f t="shared" si="27"/>
        <v>0</v>
      </c>
      <c r="BI202" s="163">
        <f t="shared" si="28"/>
        <v>0</v>
      </c>
      <c r="BJ202" s="17" t="s">
        <v>84</v>
      </c>
      <c r="BK202" s="163">
        <f t="shared" si="29"/>
        <v>0</v>
      </c>
      <c r="BL202" s="17" t="s">
        <v>472</v>
      </c>
      <c r="BM202" s="162" t="s">
        <v>761</v>
      </c>
    </row>
    <row r="203" spans="1:65" s="2" customFormat="1" ht="14.45" customHeight="1">
      <c r="A203" s="32"/>
      <c r="B203" s="149"/>
      <c r="C203" s="150" t="s">
        <v>646</v>
      </c>
      <c r="D203" s="150" t="s">
        <v>167</v>
      </c>
      <c r="E203" s="151" t="s">
        <v>762</v>
      </c>
      <c r="F203" s="152" t="s">
        <v>763</v>
      </c>
      <c r="G203" s="153" t="s">
        <v>764</v>
      </c>
      <c r="H203" s="154">
        <v>0</v>
      </c>
      <c r="I203" s="155"/>
      <c r="J203" s="156">
        <f t="shared" si="20"/>
        <v>0</v>
      </c>
      <c r="K203" s="157"/>
      <c r="L203" s="33"/>
      <c r="M203" s="158" t="s">
        <v>1</v>
      </c>
      <c r="N203" s="159" t="s">
        <v>35</v>
      </c>
      <c r="O203" s="58"/>
      <c r="P203" s="160">
        <f t="shared" si="21"/>
        <v>0</v>
      </c>
      <c r="Q203" s="160">
        <v>0</v>
      </c>
      <c r="R203" s="160">
        <f t="shared" si="22"/>
        <v>0</v>
      </c>
      <c r="S203" s="160">
        <v>0</v>
      </c>
      <c r="T203" s="161">
        <f t="shared" si="2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472</v>
      </c>
      <c r="AT203" s="162" t="s">
        <v>167</v>
      </c>
      <c r="AU203" s="162" t="s">
        <v>84</v>
      </c>
      <c r="AY203" s="17" t="s">
        <v>164</v>
      </c>
      <c r="BE203" s="163">
        <f t="shared" si="24"/>
        <v>0</v>
      </c>
      <c r="BF203" s="163">
        <f t="shared" si="25"/>
        <v>0</v>
      </c>
      <c r="BG203" s="163">
        <f t="shared" si="26"/>
        <v>0</v>
      </c>
      <c r="BH203" s="163">
        <f t="shared" si="27"/>
        <v>0</v>
      </c>
      <c r="BI203" s="163">
        <f t="shared" si="28"/>
        <v>0</v>
      </c>
      <c r="BJ203" s="17" t="s">
        <v>84</v>
      </c>
      <c r="BK203" s="163">
        <f t="shared" si="29"/>
        <v>0</v>
      </c>
      <c r="BL203" s="17" t="s">
        <v>472</v>
      </c>
      <c r="BM203" s="162" t="s">
        <v>765</v>
      </c>
    </row>
    <row r="204" spans="1:65" s="2" customFormat="1" ht="14.45" customHeight="1">
      <c r="A204" s="32"/>
      <c r="B204" s="149"/>
      <c r="C204" s="150" t="s">
        <v>681</v>
      </c>
      <c r="D204" s="150" t="s">
        <v>167</v>
      </c>
      <c r="E204" s="151" t="s">
        <v>845</v>
      </c>
      <c r="F204" s="152" t="s">
        <v>846</v>
      </c>
      <c r="G204" s="153" t="s">
        <v>847</v>
      </c>
      <c r="H204" s="154">
        <v>1</v>
      </c>
      <c r="I204" s="155"/>
      <c r="J204" s="156">
        <f t="shared" si="20"/>
        <v>0</v>
      </c>
      <c r="K204" s="157"/>
      <c r="L204" s="33"/>
      <c r="M204" s="158" t="s">
        <v>1</v>
      </c>
      <c r="N204" s="159" t="s">
        <v>35</v>
      </c>
      <c r="O204" s="58"/>
      <c r="P204" s="160">
        <f t="shared" si="21"/>
        <v>0</v>
      </c>
      <c r="Q204" s="160">
        <v>0</v>
      </c>
      <c r="R204" s="160">
        <f t="shared" si="22"/>
        <v>0</v>
      </c>
      <c r="S204" s="160">
        <v>0</v>
      </c>
      <c r="T204" s="161">
        <f t="shared" si="2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2" t="s">
        <v>472</v>
      </c>
      <c r="AT204" s="162" t="s">
        <v>167</v>
      </c>
      <c r="AU204" s="162" t="s">
        <v>84</v>
      </c>
      <c r="AY204" s="17" t="s">
        <v>164</v>
      </c>
      <c r="BE204" s="163">
        <f t="shared" si="24"/>
        <v>0</v>
      </c>
      <c r="BF204" s="163">
        <f t="shared" si="25"/>
        <v>0</v>
      </c>
      <c r="BG204" s="163">
        <f t="shared" si="26"/>
        <v>0</v>
      </c>
      <c r="BH204" s="163">
        <f t="shared" si="27"/>
        <v>0</v>
      </c>
      <c r="BI204" s="163">
        <f t="shared" si="28"/>
        <v>0</v>
      </c>
      <c r="BJ204" s="17" t="s">
        <v>84</v>
      </c>
      <c r="BK204" s="163">
        <f t="shared" si="29"/>
        <v>0</v>
      </c>
      <c r="BL204" s="17" t="s">
        <v>472</v>
      </c>
      <c r="BM204" s="162" t="s">
        <v>848</v>
      </c>
    </row>
    <row r="205" spans="1:65" s="2" customFormat="1" ht="14.45" customHeight="1">
      <c r="A205" s="32"/>
      <c r="B205" s="149"/>
      <c r="C205" s="150" t="s">
        <v>766</v>
      </c>
      <c r="D205" s="150" t="s">
        <v>167</v>
      </c>
      <c r="E205" s="151" t="s">
        <v>767</v>
      </c>
      <c r="F205" s="152" t="s">
        <v>768</v>
      </c>
      <c r="G205" s="153" t="s">
        <v>764</v>
      </c>
      <c r="H205" s="154">
        <v>0</v>
      </c>
      <c r="I205" s="155"/>
      <c r="J205" s="156">
        <f t="shared" si="20"/>
        <v>0</v>
      </c>
      <c r="K205" s="157"/>
      <c r="L205" s="33"/>
      <c r="M205" s="158" t="s">
        <v>1</v>
      </c>
      <c r="N205" s="159" t="s">
        <v>35</v>
      </c>
      <c r="O205" s="58"/>
      <c r="P205" s="160">
        <f t="shared" si="21"/>
        <v>0</v>
      </c>
      <c r="Q205" s="160">
        <v>0</v>
      </c>
      <c r="R205" s="160">
        <f t="shared" si="22"/>
        <v>0</v>
      </c>
      <c r="S205" s="160">
        <v>0</v>
      </c>
      <c r="T205" s="161">
        <f t="shared" si="2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472</v>
      </c>
      <c r="AT205" s="162" t="s">
        <v>167</v>
      </c>
      <c r="AU205" s="162" t="s">
        <v>84</v>
      </c>
      <c r="AY205" s="17" t="s">
        <v>164</v>
      </c>
      <c r="BE205" s="163">
        <f t="shared" si="24"/>
        <v>0</v>
      </c>
      <c r="BF205" s="163">
        <f t="shared" si="25"/>
        <v>0</v>
      </c>
      <c r="BG205" s="163">
        <f t="shared" si="26"/>
        <v>0</v>
      </c>
      <c r="BH205" s="163">
        <f t="shared" si="27"/>
        <v>0</v>
      </c>
      <c r="BI205" s="163">
        <f t="shared" si="28"/>
        <v>0</v>
      </c>
      <c r="BJ205" s="17" t="s">
        <v>84</v>
      </c>
      <c r="BK205" s="163">
        <f t="shared" si="29"/>
        <v>0</v>
      </c>
      <c r="BL205" s="17" t="s">
        <v>472</v>
      </c>
      <c r="BM205" s="162" t="s">
        <v>769</v>
      </c>
    </row>
    <row r="206" spans="1:65" s="2" customFormat="1" ht="14.45" customHeight="1">
      <c r="A206" s="32"/>
      <c r="B206" s="149"/>
      <c r="C206" s="150" t="s">
        <v>849</v>
      </c>
      <c r="D206" s="150" t="s">
        <v>167</v>
      </c>
      <c r="E206" s="151" t="s">
        <v>850</v>
      </c>
      <c r="F206" s="152" t="s">
        <v>851</v>
      </c>
      <c r="G206" s="153" t="s">
        <v>847</v>
      </c>
      <c r="H206" s="154">
        <v>1</v>
      </c>
      <c r="I206" s="155"/>
      <c r="J206" s="156">
        <f t="shared" si="20"/>
        <v>0</v>
      </c>
      <c r="K206" s="157"/>
      <c r="L206" s="33"/>
      <c r="M206" s="158" t="s">
        <v>1</v>
      </c>
      <c r="N206" s="159" t="s">
        <v>35</v>
      </c>
      <c r="O206" s="58"/>
      <c r="P206" s="160">
        <f t="shared" si="21"/>
        <v>0</v>
      </c>
      <c r="Q206" s="160">
        <v>0</v>
      </c>
      <c r="R206" s="160">
        <f t="shared" si="22"/>
        <v>0</v>
      </c>
      <c r="S206" s="160">
        <v>0</v>
      </c>
      <c r="T206" s="161">
        <f t="shared" si="2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2" t="s">
        <v>472</v>
      </c>
      <c r="AT206" s="162" t="s">
        <v>167</v>
      </c>
      <c r="AU206" s="162" t="s">
        <v>84</v>
      </c>
      <c r="AY206" s="17" t="s">
        <v>164</v>
      </c>
      <c r="BE206" s="163">
        <f t="shared" si="24"/>
        <v>0</v>
      </c>
      <c r="BF206" s="163">
        <f t="shared" si="25"/>
        <v>0</v>
      </c>
      <c r="BG206" s="163">
        <f t="shared" si="26"/>
        <v>0</v>
      </c>
      <c r="BH206" s="163">
        <f t="shared" si="27"/>
        <v>0</v>
      </c>
      <c r="BI206" s="163">
        <f t="shared" si="28"/>
        <v>0</v>
      </c>
      <c r="BJ206" s="17" t="s">
        <v>84</v>
      </c>
      <c r="BK206" s="163">
        <f t="shared" si="29"/>
        <v>0</v>
      </c>
      <c r="BL206" s="17" t="s">
        <v>472</v>
      </c>
      <c r="BM206" s="162" t="s">
        <v>852</v>
      </c>
    </row>
    <row r="207" spans="1:65" s="2" customFormat="1" ht="24.2" customHeight="1">
      <c r="A207" s="32"/>
      <c r="B207" s="149"/>
      <c r="C207" s="150" t="s">
        <v>649</v>
      </c>
      <c r="D207" s="150" t="s">
        <v>167</v>
      </c>
      <c r="E207" s="151" t="s">
        <v>770</v>
      </c>
      <c r="F207" s="152" t="s">
        <v>771</v>
      </c>
      <c r="G207" s="153" t="s">
        <v>764</v>
      </c>
      <c r="H207" s="154">
        <v>0</v>
      </c>
      <c r="I207" s="155"/>
      <c r="J207" s="156">
        <f t="shared" si="20"/>
        <v>0</v>
      </c>
      <c r="K207" s="157"/>
      <c r="L207" s="33"/>
      <c r="M207" s="158" t="s">
        <v>1</v>
      </c>
      <c r="N207" s="159" t="s">
        <v>35</v>
      </c>
      <c r="O207" s="58"/>
      <c r="P207" s="160">
        <f t="shared" si="21"/>
        <v>0</v>
      </c>
      <c r="Q207" s="160">
        <v>0</v>
      </c>
      <c r="R207" s="160">
        <f t="shared" si="22"/>
        <v>0</v>
      </c>
      <c r="S207" s="160">
        <v>0</v>
      </c>
      <c r="T207" s="161">
        <f t="shared" si="2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472</v>
      </c>
      <c r="AT207" s="162" t="s">
        <v>167</v>
      </c>
      <c r="AU207" s="162" t="s">
        <v>84</v>
      </c>
      <c r="AY207" s="17" t="s">
        <v>164</v>
      </c>
      <c r="BE207" s="163">
        <f t="shared" si="24"/>
        <v>0</v>
      </c>
      <c r="BF207" s="163">
        <f t="shared" si="25"/>
        <v>0</v>
      </c>
      <c r="BG207" s="163">
        <f t="shared" si="26"/>
        <v>0</v>
      </c>
      <c r="BH207" s="163">
        <f t="shared" si="27"/>
        <v>0</v>
      </c>
      <c r="BI207" s="163">
        <f t="shared" si="28"/>
        <v>0</v>
      </c>
      <c r="BJ207" s="17" t="s">
        <v>84</v>
      </c>
      <c r="BK207" s="163">
        <f t="shared" si="29"/>
        <v>0</v>
      </c>
      <c r="BL207" s="17" t="s">
        <v>472</v>
      </c>
      <c r="BM207" s="162" t="s">
        <v>772</v>
      </c>
    </row>
    <row r="208" spans="1:65" s="2" customFormat="1" ht="14.45" customHeight="1">
      <c r="A208" s="32"/>
      <c r="B208" s="149"/>
      <c r="C208" s="164" t="s">
        <v>773</v>
      </c>
      <c r="D208" s="164" t="s">
        <v>172</v>
      </c>
      <c r="E208" s="165" t="s">
        <v>774</v>
      </c>
      <c r="F208" s="166" t="s">
        <v>775</v>
      </c>
      <c r="G208" s="167" t="s">
        <v>583</v>
      </c>
      <c r="H208" s="168">
        <v>0</v>
      </c>
      <c r="I208" s="169"/>
      <c r="J208" s="170">
        <f t="shared" si="20"/>
        <v>0</v>
      </c>
      <c r="K208" s="171"/>
      <c r="L208" s="172"/>
      <c r="M208" s="173" t="s">
        <v>1</v>
      </c>
      <c r="N208" s="174" t="s">
        <v>35</v>
      </c>
      <c r="O208" s="58"/>
      <c r="P208" s="160">
        <f t="shared" si="21"/>
        <v>0</v>
      </c>
      <c r="Q208" s="160">
        <v>2.0000000000000002E-5</v>
      </c>
      <c r="R208" s="160">
        <f t="shared" si="22"/>
        <v>0</v>
      </c>
      <c r="S208" s="160">
        <v>0</v>
      </c>
      <c r="T208" s="161">
        <f t="shared" si="2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574</v>
      </c>
      <c r="AT208" s="162" t="s">
        <v>172</v>
      </c>
      <c r="AU208" s="162" t="s">
        <v>84</v>
      </c>
      <c r="AY208" s="17" t="s">
        <v>164</v>
      </c>
      <c r="BE208" s="163">
        <f t="shared" si="24"/>
        <v>0</v>
      </c>
      <c r="BF208" s="163">
        <f t="shared" si="25"/>
        <v>0</v>
      </c>
      <c r="BG208" s="163">
        <f t="shared" si="26"/>
        <v>0</v>
      </c>
      <c r="BH208" s="163">
        <f t="shared" si="27"/>
        <v>0</v>
      </c>
      <c r="BI208" s="163">
        <f t="shared" si="28"/>
        <v>0</v>
      </c>
      <c r="BJ208" s="17" t="s">
        <v>84</v>
      </c>
      <c r="BK208" s="163">
        <f t="shared" si="29"/>
        <v>0</v>
      </c>
      <c r="BL208" s="17" t="s">
        <v>472</v>
      </c>
      <c r="BM208" s="162" t="s">
        <v>776</v>
      </c>
    </row>
    <row r="209" spans="1:65" s="2" customFormat="1" ht="14.45" customHeight="1">
      <c r="A209" s="32"/>
      <c r="B209" s="149"/>
      <c r="C209" s="164" t="s">
        <v>652</v>
      </c>
      <c r="D209" s="164" t="s">
        <v>172</v>
      </c>
      <c r="E209" s="165" t="s">
        <v>777</v>
      </c>
      <c r="F209" s="166" t="s">
        <v>778</v>
      </c>
      <c r="G209" s="167" t="s">
        <v>583</v>
      </c>
      <c r="H209" s="168">
        <v>0</v>
      </c>
      <c r="I209" s="169"/>
      <c r="J209" s="170">
        <f t="shared" si="20"/>
        <v>0</v>
      </c>
      <c r="K209" s="171"/>
      <c r="L209" s="172"/>
      <c r="M209" s="173" t="s">
        <v>1</v>
      </c>
      <c r="N209" s="174" t="s">
        <v>35</v>
      </c>
      <c r="O209" s="58"/>
      <c r="P209" s="160">
        <f t="shared" si="21"/>
        <v>0</v>
      </c>
      <c r="Q209" s="160">
        <v>4.0000000000000003E-5</v>
      </c>
      <c r="R209" s="160">
        <f t="shared" si="22"/>
        <v>0</v>
      </c>
      <c r="S209" s="160">
        <v>0</v>
      </c>
      <c r="T209" s="161">
        <f t="shared" si="2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574</v>
      </c>
      <c r="AT209" s="162" t="s">
        <v>172</v>
      </c>
      <c r="AU209" s="162" t="s">
        <v>84</v>
      </c>
      <c r="AY209" s="17" t="s">
        <v>164</v>
      </c>
      <c r="BE209" s="163">
        <f t="shared" si="24"/>
        <v>0</v>
      </c>
      <c r="BF209" s="163">
        <f t="shared" si="25"/>
        <v>0</v>
      </c>
      <c r="BG209" s="163">
        <f t="shared" si="26"/>
        <v>0</v>
      </c>
      <c r="BH209" s="163">
        <f t="shared" si="27"/>
        <v>0</v>
      </c>
      <c r="BI209" s="163">
        <f t="shared" si="28"/>
        <v>0</v>
      </c>
      <c r="BJ209" s="17" t="s">
        <v>84</v>
      </c>
      <c r="BK209" s="163">
        <f t="shared" si="29"/>
        <v>0</v>
      </c>
      <c r="BL209" s="17" t="s">
        <v>472</v>
      </c>
      <c r="BM209" s="162" t="s">
        <v>779</v>
      </c>
    </row>
    <row r="210" spans="1:65" s="2" customFormat="1" ht="14.45" customHeight="1">
      <c r="A210" s="32"/>
      <c r="B210" s="149"/>
      <c r="C210" s="164" t="s">
        <v>780</v>
      </c>
      <c r="D210" s="164" t="s">
        <v>172</v>
      </c>
      <c r="E210" s="165" t="s">
        <v>781</v>
      </c>
      <c r="F210" s="166" t="s">
        <v>782</v>
      </c>
      <c r="G210" s="167" t="s">
        <v>583</v>
      </c>
      <c r="H210" s="168">
        <v>0</v>
      </c>
      <c r="I210" s="169"/>
      <c r="J210" s="170">
        <f t="shared" si="20"/>
        <v>0</v>
      </c>
      <c r="K210" s="171"/>
      <c r="L210" s="172"/>
      <c r="M210" s="173" t="s">
        <v>1</v>
      </c>
      <c r="N210" s="174" t="s">
        <v>35</v>
      </c>
      <c r="O210" s="58"/>
      <c r="P210" s="160">
        <f t="shared" si="21"/>
        <v>0</v>
      </c>
      <c r="Q210" s="160">
        <v>5.0099999999999997E-3</v>
      </c>
      <c r="R210" s="160">
        <f t="shared" si="22"/>
        <v>0</v>
      </c>
      <c r="S210" s="160">
        <v>0</v>
      </c>
      <c r="T210" s="161">
        <f t="shared" si="2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574</v>
      </c>
      <c r="AT210" s="162" t="s">
        <v>172</v>
      </c>
      <c r="AU210" s="162" t="s">
        <v>84</v>
      </c>
      <c r="AY210" s="17" t="s">
        <v>164</v>
      </c>
      <c r="BE210" s="163">
        <f t="shared" si="24"/>
        <v>0</v>
      </c>
      <c r="BF210" s="163">
        <f t="shared" si="25"/>
        <v>0</v>
      </c>
      <c r="BG210" s="163">
        <f t="shared" si="26"/>
        <v>0</v>
      </c>
      <c r="BH210" s="163">
        <f t="shared" si="27"/>
        <v>0</v>
      </c>
      <c r="BI210" s="163">
        <f t="shared" si="28"/>
        <v>0</v>
      </c>
      <c r="BJ210" s="17" t="s">
        <v>84</v>
      </c>
      <c r="BK210" s="163">
        <f t="shared" si="29"/>
        <v>0</v>
      </c>
      <c r="BL210" s="17" t="s">
        <v>472</v>
      </c>
      <c r="BM210" s="162" t="s">
        <v>783</v>
      </c>
    </row>
    <row r="211" spans="1:65" s="2" customFormat="1" ht="14.45" customHeight="1">
      <c r="A211" s="32"/>
      <c r="B211" s="149"/>
      <c r="C211" s="164" t="s">
        <v>655</v>
      </c>
      <c r="D211" s="164" t="s">
        <v>172</v>
      </c>
      <c r="E211" s="165" t="s">
        <v>784</v>
      </c>
      <c r="F211" s="166" t="s">
        <v>785</v>
      </c>
      <c r="G211" s="167" t="s">
        <v>583</v>
      </c>
      <c r="H211" s="168">
        <v>0</v>
      </c>
      <c r="I211" s="169"/>
      <c r="J211" s="170">
        <f t="shared" si="20"/>
        <v>0</v>
      </c>
      <c r="K211" s="171"/>
      <c r="L211" s="172"/>
      <c r="M211" s="173" t="s">
        <v>1</v>
      </c>
      <c r="N211" s="174" t="s">
        <v>35</v>
      </c>
      <c r="O211" s="58"/>
      <c r="P211" s="160">
        <f t="shared" si="21"/>
        <v>0</v>
      </c>
      <c r="Q211" s="160">
        <v>9.2000000000000003E-4</v>
      </c>
      <c r="R211" s="160">
        <f t="shared" si="22"/>
        <v>0</v>
      </c>
      <c r="S211" s="160">
        <v>0</v>
      </c>
      <c r="T211" s="161">
        <f t="shared" si="2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574</v>
      </c>
      <c r="AT211" s="162" t="s">
        <v>172</v>
      </c>
      <c r="AU211" s="162" t="s">
        <v>84</v>
      </c>
      <c r="AY211" s="17" t="s">
        <v>164</v>
      </c>
      <c r="BE211" s="163">
        <f t="shared" si="24"/>
        <v>0</v>
      </c>
      <c r="BF211" s="163">
        <f t="shared" si="25"/>
        <v>0</v>
      </c>
      <c r="BG211" s="163">
        <f t="shared" si="26"/>
        <v>0</v>
      </c>
      <c r="BH211" s="163">
        <f t="shared" si="27"/>
        <v>0</v>
      </c>
      <c r="BI211" s="163">
        <f t="shared" si="28"/>
        <v>0</v>
      </c>
      <c r="BJ211" s="17" t="s">
        <v>84</v>
      </c>
      <c r="BK211" s="163">
        <f t="shared" si="29"/>
        <v>0</v>
      </c>
      <c r="BL211" s="17" t="s">
        <v>472</v>
      </c>
      <c r="BM211" s="162" t="s">
        <v>786</v>
      </c>
    </row>
    <row r="212" spans="1:65" s="2" customFormat="1" ht="14.45" customHeight="1">
      <c r="A212" s="32"/>
      <c r="B212" s="149"/>
      <c r="C212" s="164" t="s">
        <v>787</v>
      </c>
      <c r="D212" s="164" t="s">
        <v>172</v>
      </c>
      <c r="E212" s="165" t="s">
        <v>788</v>
      </c>
      <c r="F212" s="166" t="s">
        <v>789</v>
      </c>
      <c r="G212" s="167" t="s">
        <v>583</v>
      </c>
      <c r="H212" s="168">
        <v>0</v>
      </c>
      <c r="I212" s="169"/>
      <c r="J212" s="170">
        <f t="shared" si="20"/>
        <v>0</v>
      </c>
      <c r="K212" s="171"/>
      <c r="L212" s="172"/>
      <c r="M212" s="173" t="s">
        <v>1</v>
      </c>
      <c r="N212" s="174" t="s">
        <v>35</v>
      </c>
      <c r="O212" s="58"/>
      <c r="P212" s="160">
        <f t="shared" si="21"/>
        <v>0</v>
      </c>
      <c r="Q212" s="160">
        <v>2.1000000000000001E-4</v>
      </c>
      <c r="R212" s="160">
        <f t="shared" si="22"/>
        <v>0</v>
      </c>
      <c r="S212" s="160">
        <v>0</v>
      </c>
      <c r="T212" s="161">
        <f t="shared" si="2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2" t="s">
        <v>574</v>
      </c>
      <c r="AT212" s="162" t="s">
        <v>172</v>
      </c>
      <c r="AU212" s="162" t="s">
        <v>84</v>
      </c>
      <c r="AY212" s="17" t="s">
        <v>164</v>
      </c>
      <c r="BE212" s="163">
        <f t="shared" si="24"/>
        <v>0</v>
      </c>
      <c r="BF212" s="163">
        <f t="shared" si="25"/>
        <v>0</v>
      </c>
      <c r="BG212" s="163">
        <f t="shared" si="26"/>
        <v>0</v>
      </c>
      <c r="BH212" s="163">
        <f t="shared" si="27"/>
        <v>0</v>
      </c>
      <c r="BI212" s="163">
        <f t="shared" si="28"/>
        <v>0</v>
      </c>
      <c r="BJ212" s="17" t="s">
        <v>84</v>
      </c>
      <c r="BK212" s="163">
        <f t="shared" si="29"/>
        <v>0</v>
      </c>
      <c r="BL212" s="17" t="s">
        <v>472</v>
      </c>
      <c r="BM212" s="162" t="s">
        <v>790</v>
      </c>
    </row>
    <row r="213" spans="1:65" s="2" customFormat="1" ht="14.45" customHeight="1">
      <c r="A213" s="32"/>
      <c r="B213" s="149"/>
      <c r="C213" s="164" t="s">
        <v>658</v>
      </c>
      <c r="D213" s="164" t="s">
        <v>172</v>
      </c>
      <c r="E213" s="165" t="s">
        <v>791</v>
      </c>
      <c r="F213" s="166" t="s">
        <v>792</v>
      </c>
      <c r="G213" s="167" t="s">
        <v>583</v>
      </c>
      <c r="H213" s="168">
        <v>0</v>
      </c>
      <c r="I213" s="169"/>
      <c r="J213" s="170">
        <f t="shared" si="20"/>
        <v>0</v>
      </c>
      <c r="K213" s="171"/>
      <c r="L213" s="172"/>
      <c r="M213" s="173" t="s">
        <v>1</v>
      </c>
      <c r="N213" s="174" t="s">
        <v>35</v>
      </c>
      <c r="O213" s="58"/>
      <c r="P213" s="160">
        <f t="shared" si="21"/>
        <v>0</v>
      </c>
      <c r="Q213" s="160">
        <v>4.2999999999999999E-4</v>
      </c>
      <c r="R213" s="160">
        <f t="shared" si="22"/>
        <v>0</v>
      </c>
      <c r="S213" s="160">
        <v>0</v>
      </c>
      <c r="T213" s="161">
        <f t="shared" si="2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2" t="s">
        <v>574</v>
      </c>
      <c r="AT213" s="162" t="s">
        <v>172</v>
      </c>
      <c r="AU213" s="162" t="s">
        <v>84</v>
      </c>
      <c r="AY213" s="17" t="s">
        <v>164</v>
      </c>
      <c r="BE213" s="163">
        <f t="shared" si="24"/>
        <v>0</v>
      </c>
      <c r="BF213" s="163">
        <f t="shared" si="25"/>
        <v>0</v>
      </c>
      <c r="BG213" s="163">
        <f t="shared" si="26"/>
        <v>0</v>
      </c>
      <c r="BH213" s="163">
        <f t="shared" si="27"/>
        <v>0</v>
      </c>
      <c r="BI213" s="163">
        <f t="shared" si="28"/>
        <v>0</v>
      </c>
      <c r="BJ213" s="17" t="s">
        <v>84</v>
      </c>
      <c r="BK213" s="163">
        <f t="shared" si="29"/>
        <v>0</v>
      </c>
      <c r="BL213" s="17" t="s">
        <v>472</v>
      </c>
      <c r="BM213" s="162" t="s">
        <v>793</v>
      </c>
    </row>
    <row r="214" spans="1:65" s="2" customFormat="1" ht="14.45" customHeight="1">
      <c r="A214" s="32"/>
      <c r="B214" s="149"/>
      <c r="C214" s="164" t="s">
        <v>794</v>
      </c>
      <c r="D214" s="164" t="s">
        <v>172</v>
      </c>
      <c r="E214" s="165" t="s">
        <v>795</v>
      </c>
      <c r="F214" s="166" t="s">
        <v>796</v>
      </c>
      <c r="G214" s="167" t="s">
        <v>583</v>
      </c>
      <c r="H214" s="168">
        <v>0</v>
      </c>
      <c r="I214" s="169"/>
      <c r="J214" s="170">
        <f t="shared" si="20"/>
        <v>0</v>
      </c>
      <c r="K214" s="171"/>
      <c r="L214" s="172"/>
      <c r="M214" s="173" t="s">
        <v>1</v>
      </c>
      <c r="N214" s="174" t="s">
        <v>35</v>
      </c>
      <c r="O214" s="58"/>
      <c r="P214" s="160">
        <f t="shared" si="21"/>
        <v>0</v>
      </c>
      <c r="Q214" s="160">
        <v>1.6000000000000001E-4</v>
      </c>
      <c r="R214" s="160">
        <f t="shared" si="22"/>
        <v>0</v>
      </c>
      <c r="S214" s="160">
        <v>0</v>
      </c>
      <c r="T214" s="161">
        <f t="shared" si="23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2" t="s">
        <v>574</v>
      </c>
      <c r="AT214" s="162" t="s">
        <v>172</v>
      </c>
      <c r="AU214" s="162" t="s">
        <v>84</v>
      </c>
      <c r="AY214" s="17" t="s">
        <v>164</v>
      </c>
      <c r="BE214" s="163">
        <f t="shared" si="24"/>
        <v>0</v>
      </c>
      <c r="BF214" s="163">
        <f t="shared" si="25"/>
        <v>0</v>
      </c>
      <c r="BG214" s="163">
        <f t="shared" si="26"/>
        <v>0</v>
      </c>
      <c r="BH214" s="163">
        <f t="shared" si="27"/>
        <v>0</v>
      </c>
      <c r="BI214" s="163">
        <f t="shared" si="28"/>
        <v>0</v>
      </c>
      <c r="BJ214" s="17" t="s">
        <v>84</v>
      </c>
      <c r="BK214" s="163">
        <f t="shared" si="29"/>
        <v>0</v>
      </c>
      <c r="BL214" s="17" t="s">
        <v>472</v>
      </c>
      <c r="BM214" s="162" t="s">
        <v>797</v>
      </c>
    </row>
    <row r="215" spans="1:65" s="2" customFormat="1" ht="14.45" customHeight="1">
      <c r="A215" s="32"/>
      <c r="B215" s="149"/>
      <c r="C215" s="164" t="s">
        <v>661</v>
      </c>
      <c r="D215" s="164" t="s">
        <v>172</v>
      </c>
      <c r="E215" s="165" t="s">
        <v>798</v>
      </c>
      <c r="F215" s="166" t="s">
        <v>799</v>
      </c>
      <c r="G215" s="167" t="s">
        <v>583</v>
      </c>
      <c r="H215" s="168">
        <v>0</v>
      </c>
      <c r="I215" s="169"/>
      <c r="J215" s="170">
        <f t="shared" si="20"/>
        <v>0</v>
      </c>
      <c r="K215" s="171"/>
      <c r="L215" s="172"/>
      <c r="M215" s="173" t="s">
        <v>1</v>
      </c>
      <c r="N215" s="174" t="s">
        <v>35</v>
      </c>
      <c r="O215" s="58"/>
      <c r="P215" s="160">
        <f t="shared" si="21"/>
        <v>0</v>
      </c>
      <c r="Q215" s="160">
        <v>1.2999999999999999E-4</v>
      </c>
      <c r="R215" s="160">
        <f t="shared" si="22"/>
        <v>0</v>
      </c>
      <c r="S215" s="160">
        <v>0</v>
      </c>
      <c r="T215" s="161">
        <f t="shared" si="23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2" t="s">
        <v>574</v>
      </c>
      <c r="AT215" s="162" t="s">
        <v>172</v>
      </c>
      <c r="AU215" s="162" t="s">
        <v>84</v>
      </c>
      <c r="AY215" s="17" t="s">
        <v>164</v>
      </c>
      <c r="BE215" s="163">
        <f t="shared" si="24"/>
        <v>0</v>
      </c>
      <c r="BF215" s="163">
        <f t="shared" si="25"/>
        <v>0</v>
      </c>
      <c r="BG215" s="163">
        <f t="shared" si="26"/>
        <v>0</v>
      </c>
      <c r="BH215" s="163">
        <f t="shared" si="27"/>
        <v>0</v>
      </c>
      <c r="BI215" s="163">
        <f t="shared" si="28"/>
        <v>0</v>
      </c>
      <c r="BJ215" s="17" t="s">
        <v>84</v>
      </c>
      <c r="BK215" s="163">
        <f t="shared" si="29"/>
        <v>0</v>
      </c>
      <c r="BL215" s="17" t="s">
        <v>472</v>
      </c>
      <c r="BM215" s="162" t="s">
        <v>800</v>
      </c>
    </row>
    <row r="216" spans="1:65" s="2" customFormat="1" ht="14.45" customHeight="1">
      <c r="A216" s="32"/>
      <c r="B216" s="149"/>
      <c r="C216" s="164" t="s">
        <v>801</v>
      </c>
      <c r="D216" s="164" t="s">
        <v>172</v>
      </c>
      <c r="E216" s="165" t="s">
        <v>802</v>
      </c>
      <c r="F216" s="166" t="s">
        <v>803</v>
      </c>
      <c r="G216" s="167" t="s">
        <v>583</v>
      </c>
      <c r="H216" s="168">
        <v>0</v>
      </c>
      <c r="I216" s="169"/>
      <c r="J216" s="170">
        <f t="shared" si="20"/>
        <v>0</v>
      </c>
      <c r="K216" s="171"/>
      <c r="L216" s="172"/>
      <c r="M216" s="173" t="s">
        <v>1</v>
      </c>
      <c r="N216" s="174" t="s">
        <v>35</v>
      </c>
      <c r="O216" s="58"/>
      <c r="P216" s="160">
        <f t="shared" si="21"/>
        <v>0</v>
      </c>
      <c r="Q216" s="160">
        <v>2.0000000000000001E-4</v>
      </c>
      <c r="R216" s="160">
        <f t="shared" si="22"/>
        <v>0</v>
      </c>
      <c r="S216" s="160">
        <v>0</v>
      </c>
      <c r="T216" s="161">
        <f t="shared" si="23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2" t="s">
        <v>574</v>
      </c>
      <c r="AT216" s="162" t="s">
        <v>172</v>
      </c>
      <c r="AU216" s="162" t="s">
        <v>84</v>
      </c>
      <c r="AY216" s="17" t="s">
        <v>164</v>
      </c>
      <c r="BE216" s="163">
        <f t="shared" si="24"/>
        <v>0</v>
      </c>
      <c r="BF216" s="163">
        <f t="shared" si="25"/>
        <v>0</v>
      </c>
      <c r="BG216" s="163">
        <f t="shared" si="26"/>
        <v>0</v>
      </c>
      <c r="BH216" s="163">
        <f t="shared" si="27"/>
        <v>0</v>
      </c>
      <c r="BI216" s="163">
        <f t="shared" si="28"/>
        <v>0</v>
      </c>
      <c r="BJ216" s="17" t="s">
        <v>84</v>
      </c>
      <c r="BK216" s="163">
        <f t="shared" si="29"/>
        <v>0</v>
      </c>
      <c r="BL216" s="17" t="s">
        <v>472</v>
      </c>
      <c r="BM216" s="162" t="s">
        <v>804</v>
      </c>
    </row>
    <row r="217" spans="1:65" s="2" customFormat="1" ht="14.45" customHeight="1">
      <c r="A217" s="32"/>
      <c r="B217" s="149"/>
      <c r="C217" s="164" t="s">
        <v>664</v>
      </c>
      <c r="D217" s="164" t="s">
        <v>172</v>
      </c>
      <c r="E217" s="165" t="s">
        <v>805</v>
      </c>
      <c r="F217" s="166" t="s">
        <v>806</v>
      </c>
      <c r="G217" s="167" t="s">
        <v>807</v>
      </c>
      <c r="H217" s="168">
        <v>0</v>
      </c>
      <c r="I217" s="169"/>
      <c r="J217" s="170">
        <f t="shared" si="20"/>
        <v>0</v>
      </c>
      <c r="K217" s="171"/>
      <c r="L217" s="172"/>
      <c r="M217" s="173" t="s">
        <v>1</v>
      </c>
      <c r="N217" s="174" t="s">
        <v>35</v>
      </c>
      <c r="O217" s="58"/>
      <c r="P217" s="160">
        <f t="shared" si="21"/>
        <v>0</v>
      </c>
      <c r="Q217" s="160">
        <v>1E-3</v>
      </c>
      <c r="R217" s="160">
        <f t="shared" si="22"/>
        <v>0</v>
      </c>
      <c r="S217" s="160">
        <v>0</v>
      </c>
      <c r="T217" s="161">
        <f t="shared" si="23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2" t="s">
        <v>574</v>
      </c>
      <c r="AT217" s="162" t="s">
        <v>172</v>
      </c>
      <c r="AU217" s="162" t="s">
        <v>84</v>
      </c>
      <c r="AY217" s="17" t="s">
        <v>164</v>
      </c>
      <c r="BE217" s="163">
        <f t="shared" si="24"/>
        <v>0</v>
      </c>
      <c r="BF217" s="163">
        <f t="shared" si="25"/>
        <v>0</v>
      </c>
      <c r="BG217" s="163">
        <f t="shared" si="26"/>
        <v>0</v>
      </c>
      <c r="BH217" s="163">
        <f t="shared" si="27"/>
        <v>0</v>
      </c>
      <c r="BI217" s="163">
        <f t="shared" si="28"/>
        <v>0</v>
      </c>
      <c r="BJ217" s="17" t="s">
        <v>84</v>
      </c>
      <c r="BK217" s="163">
        <f t="shared" si="29"/>
        <v>0</v>
      </c>
      <c r="BL217" s="17" t="s">
        <v>472</v>
      </c>
      <c r="BM217" s="162" t="s">
        <v>808</v>
      </c>
    </row>
    <row r="218" spans="1:65" s="2" customFormat="1" ht="14.45" customHeight="1">
      <c r="A218" s="32"/>
      <c r="B218" s="149"/>
      <c r="C218" s="164" t="s">
        <v>809</v>
      </c>
      <c r="D218" s="164" t="s">
        <v>172</v>
      </c>
      <c r="E218" s="165" t="s">
        <v>810</v>
      </c>
      <c r="F218" s="166" t="s">
        <v>811</v>
      </c>
      <c r="G218" s="167" t="s">
        <v>807</v>
      </c>
      <c r="H218" s="168">
        <v>0</v>
      </c>
      <c r="I218" s="169"/>
      <c r="J218" s="170">
        <f t="shared" si="20"/>
        <v>0</v>
      </c>
      <c r="K218" s="171"/>
      <c r="L218" s="172"/>
      <c r="M218" s="173" t="s">
        <v>1</v>
      </c>
      <c r="N218" s="174" t="s">
        <v>35</v>
      </c>
      <c r="O218" s="58"/>
      <c r="P218" s="160">
        <f t="shared" si="21"/>
        <v>0</v>
      </c>
      <c r="Q218" s="160">
        <v>1E-3</v>
      </c>
      <c r="R218" s="160">
        <f t="shared" si="22"/>
        <v>0</v>
      </c>
      <c r="S218" s="160">
        <v>0</v>
      </c>
      <c r="T218" s="161">
        <f t="shared" si="23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2" t="s">
        <v>574</v>
      </c>
      <c r="AT218" s="162" t="s">
        <v>172</v>
      </c>
      <c r="AU218" s="162" t="s">
        <v>84</v>
      </c>
      <c r="AY218" s="17" t="s">
        <v>164</v>
      </c>
      <c r="BE218" s="163">
        <f t="shared" si="24"/>
        <v>0</v>
      </c>
      <c r="BF218" s="163">
        <f t="shared" si="25"/>
        <v>0</v>
      </c>
      <c r="BG218" s="163">
        <f t="shared" si="26"/>
        <v>0</v>
      </c>
      <c r="BH218" s="163">
        <f t="shared" si="27"/>
        <v>0</v>
      </c>
      <c r="BI218" s="163">
        <f t="shared" si="28"/>
        <v>0</v>
      </c>
      <c r="BJ218" s="17" t="s">
        <v>84</v>
      </c>
      <c r="BK218" s="163">
        <f t="shared" si="29"/>
        <v>0</v>
      </c>
      <c r="BL218" s="17" t="s">
        <v>472</v>
      </c>
      <c r="BM218" s="162" t="s">
        <v>812</v>
      </c>
    </row>
    <row r="219" spans="1:65" s="2" customFormat="1" ht="14.45" customHeight="1">
      <c r="A219" s="32"/>
      <c r="B219" s="149"/>
      <c r="C219" s="164" t="s">
        <v>667</v>
      </c>
      <c r="D219" s="164" t="s">
        <v>172</v>
      </c>
      <c r="E219" s="165" t="s">
        <v>813</v>
      </c>
      <c r="F219" s="166" t="s">
        <v>814</v>
      </c>
      <c r="G219" s="167" t="s">
        <v>583</v>
      </c>
      <c r="H219" s="168">
        <v>0</v>
      </c>
      <c r="I219" s="169"/>
      <c r="J219" s="170">
        <f t="shared" si="20"/>
        <v>0</v>
      </c>
      <c r="K219" s="171"/>
      <c r="L219" s="172"/>
      <c r="M219" s="173" t="s">
        <v>1</v>
      </c>
      <c r="N219" s="174" t="s">
        <v>35</v>
      </c>
      <c r="O219" s="58"/>
      <c r="P219" s="160">
        <f t="shared" si="21"/>
        <v>0</v>
      </c>
      <c r="Q219" s="160">
        <v>1.2E-4</v>
      </c>
      <c r="R219" s="160">
        <f t="shared" si="22"/>
        <v>0</v>
      </c>
      <c r="S219" s="160">
        <v>0</v>
      </c>
      <c r="T219" s="161">
        <f t="shared" si="23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2" t="s">
        <v>574</v>
      </c>
      <c r="AT219" s="162" t="s">
        <v>172</v>
      </c>
      <c r="AU219" s="162" t="s">
        <v>84</v>
      </c>
      <c r="AY219" s="17" t="s">
        <v>164</v>
      </c>
      <c r="BE219" s="163">
        <f t="shared" si="24"/>
        <v>0</v>
      </c>
      <c r="BF219" s="163">
        <f t="shared" si="25"/>
        <v>0</v>
      </c>
      <c r="BG219" s="163">
        <f t="shared" si="26"/>
        <v>0</v>
      </c>
      <c r="BH219" s="163">
        <f t="shared" si="27"/>
        <v>0</v>
      </c>
      <c r="BI219" s="163">
        <f t="shared" si="28"/>
        <v>0</v>
      </c>
      <c r="BJ219" s="17" t="s">
        <v>84</v>
      </c>
      <c r="BK219" s="163">
        <f t="shared" si="29"/>
        <v>0</v>
      </c>
      <c r="BL219" s="17" t="s">
        <v>472</v>
      </c>
      <c r="BM219" s="162" t="s">
        <v>815</v>
      </c>
    </row>
    <row r="220" spans="1:65" s="2" customFormat="1" ht="14.45" customHeight="1">
      <c r="A220" s="32"/>
      <c r="B220" s="149"/>
      <c r="C220" s="164" t="s">
        <v>816</v>
      </c>
      <c r="D220" s="164" t="s">
        <v>172</v>
      </c>
      <c r="E220" s="165" t="s">
        <v>817</v>
      </c>
      <c r="F220" s="166" t="s">
        <v>818</v>
      </c>
      <c r="G220" s="167" t="s">
        <v>583</v>
      </c>
      <c r="H220" s="168">
        <v>0</v>
      </c>
      <c r="I220" s="169"/>
      <c r="J220" s="170">
        <f t="shared" si="20"/>
        <v>0</v>
      </c>
      <c r="K220" s="171"/>
      <c r="L220" s="172"/>
      <c r="M220" s="173" t="s">
        <v>1</v>
      </c>
      <c r="N220" s="174" t="s">
        <v>35</v>
      </c>
      <c r="O220" s="58"/>
      <c r="P220" s="160">
        <f t="shared" si="21"/>
        <v>0</v>
      </c>
      <c r="Q220" s="160">
        <v>2.5999999999999998E-4</v>
      </c>
      <c r="R220" s="160">
        <f t="shared" si="22"/>
        <v>0</v>
      </c>
      <c r="S220" s="160">
        <v>0</v>
      </c>
      <c r="T220" s="161">
        <f t="shared" si="23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2" t="s">
        <v>574</v>
      </c>
      <c r="AT220" s="162" t="s">
        <v>172</v>
      </c>
      <c r="AU220" s="162" t="s">
        <v>84</v>
      </c>
      <c r="AY220" s="17" t="s">
        <v>164</v>
      </c>
      <c r="BE220" s="163">
        <f t="shared" si="24"/>
        <v>0</v>
      </c>
      <c r="BF220" s="163">
        <f t="shared" si="25"/>
        <v>0</v>
      </c>
      <c r="BG220" s="163">
        <f t="shared" si="26"/>
        <v>0</v>
      </c>
      <c r="BH220" s="163">
        <f t="shared" si="27"/>
        <v>0</v>
      </c>
      <c r="BI220" s="163">
        <f t="shared" si="28"/>
        <v>0</v>
      </c>
      <c r="BJ220" s="17" t="s">
        <v>84</v>
      </c>
      <c r="BK220" s="163">
        <f t="shared" si="29"/>
        <v>0</v>
      </c>
      <c r="BL220" s="17" t="s">
        <v>472</v>
      </c>
      <c r="BM220" s="162" t="s">
        <v>819</v>
      </c>
    </row>
    <row r="221" spans="1:65" s="12" customFormat="1" ht="22.9" customHeight="1">
      <c r="B221" s="136"/>
      <c r="D221" s="137" t="s">
        <v>68</v>
      </c>
      <c r="E221" s="147" t="s">
        <v>820</v>
      </c>
      <c r="F221" s="147" t="s">
        <v>821</v>
      </c>
      <c r="I221" s="139"/>
      <c r="J221" s="148">
        <f>BK221</f>
        <v>0</v>
      </c>
      <c r="L221" s="136"/>
      <c r="M221" s="141"/>
      <c r="N221" s="142"/>
      <c r="O221" s="142"/>
      <c r="P221" s="143">
        <f>SUM(P222:P228)</f>
        <v>0</v>
      </c>
      <c r="Q221" s="142"/>
      <c r="R221" s="143">
        <f>SUM(R222:R228)</f>
        <v>0</v>
      </c>
      <c r="S221" s="142"/>
      <c r="T221" s="144">
        <f>SUM(T222:T228)</f>
        <v>0</v>
      </c>
      <c r="AR221" s="137" t="s">
        <v>177</v>
      </c>
      <c r="AT221" s="145" t="s">
        <v>68</v>
      </c>
      <c r="AU221" s="145" t="s">
        <v>77</v>
      </c>
      <c r="AY221" s="137" t="s">
        <v>164</v>
      </c>
      <c r="BK221" s="146">
        <f>SUM(BK222:BK228)</f>
        <v>0</v>
      </c>
    </row>
    <row r="222" spans="1:65" s="2" customFormat="1" ht="14.45" customHeight="1">
      <c r="A222" s="32"/>
      <c r="B222" s="149"/>
      <c r="C222" s="150" t="s">
        <v>670</v>
      </c>
      <c r="D222" s="150" t="s">
        <v>167</v>
      </c>
      <c r="E222" s="151" t="s">
        <v>822</v>
      </c>
      <c r="F222" s="152" t="s">
        <v>823</v>
      </c>
      <c r="G222" s="153" t="s">
        <v>280</v>
      </c>
      <c r="H222" s="154">
        <v>0</v>
      </c>
      <c r="I222" s="155"/>
      <c r="J222" s="156">
        <f t="shared" ref="J222:J228" si="30">ROUND(I222*H222,2)</f>
        <v>0</v>
      </c>
      <c r="K222" s="157"/>
      <c r="L222" s="33"/>
      <c r="M222" s="158" t="s">
        <v>1</v>
      </c>
      <c r="N222" s="159" t="s">
        <v>35</v>
      </c>
      <c r="O222" s="58"/>
      <c r="P222" s="160">
        <f t="shared" ref="P222:P228" si="31">O222*H222</f>
        <v>0</v>
      </c>
      <c r="Q222" s="160">
        <v>0</v>
      </c>
      <c r="R222" s="160">
        <f t="shared" ref="R222:R228" si="32">Q222*H222</f>
        <v>0</v>
      </c>
      <c r="S222" s="160">
        <v>0</v>
      </c>
      <c r="T222" s="161">
        <f t="shared" ref="T222:T228" si="33"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2" t="s">
        <v>472</v>
      </c>
      <c r="AT222" s="162" t="s">
        <v>167</v>
      </c>
      <c r="AU222" s="162" t="s">
        <v>84</v>
      </c>
      <c r="AY222" s="17" t="s">
        <v>164</v>
      </c>
      <c r="BE222" s="163">
        <f t="shared" ref="BE222:BE228" si="34">IF(N222="základná",J222,0)</f>
        <v>0</v>
      </c>
      <c r="BF222" s="163">
        <f t="shared" ref="BF222:BF228" si="35">IF(N222="znížená",J222,0)</f>
        <v>0</v>
      </c>
      <c r="BG222" s="163">
        <f t="shared" ref="BG222:BG228" si="36">IF(N222="zákl. prenesená",J222,0)</f>
        <v>0</v>
      </c>
      <c r="BH222" s="163">
        <f t="shared" ref="BH222:BH228" si="37">IF(N222="zníž. prenesená",J222,0)</f>
        <v>0</v>
      </c>
      <c r="BI222" s="163">
        <f t="shared" ref="BI222:BI228" si="38">IF(N222="nulová",J222,0)</f>
        <v>0</v>
      </c>
      <c r="BJ222" s="17" t="s">
        <v>84</v>
      </c>
      <c r="BK222" s="163">
        <f t="shared" ref="BK222:BK228" si="39">ROUND(I222*H222,2)</f>
        <v>0</v>
      </c>
      <c r="BL222" s="17" t="s">
        <v>472</v>
      </c>
      <c r="BM222" s="162" t="s">
        <v>824</v>
      </c>
    </row>
    <row r="223" spans="1:65" s="2" customFormat="1" ht="14.45" customHeight="1">
      <c r="A223" s="32"/>
      <c r="B223" s="149"/>
      <c r="C223" s="150" t="s">
        <v>825</v>
      </c>
      <c r="D223" s="150" t="s">
        <v>167</v>
      </c>
      <c r="E223" s="151" t="s">
        <v>826</v>
      </c>
      <c r="F223" s="152" t="s">
        <v>827</v>
      </c>
      <c r="G223" s="153" t="s">
        <v>583</v>
      </c>
      <c r="H223" s="154">
        <v>0</v>
      </c>
      <c r="I223" s="155"/>
      <c r="J223" s="156">
        <f t="shared" si="30"/>
        <v>0</v>
      </c>
      <c r="K223" s="157"/>
      <c r="L223" s="33"/>
      <c r="M223" s="158" t="s">
        <v>1</v>
      </c>
      <c r="N223" s="159" t="s">
        <v>35</v>
      </c>
      <c r="O223" s="58"/>
      <c r="P223" s="160">
        <f t="shared" si="31"/>
        <v>0</v>
      </c>
      <c r="Q223" s="160">
        <v>0</v>
      </c>
      <c r="R223" s="160">
        <f t="shared" si="32"/>
        <v>0</v>
      </c>
      <c r="S223" s="160">
        <v>0</v>
      </c>
      <c r="T223" s="161">
        <f t="shared" si="3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2" t="s">
        <v>472</v>
      </c>
      <c r="AT223" s="162" t="s">
        <v>167</v>
      </c>
      <c r="AU223" s="162" t="s">
        <v>84</v>
      </c>
      <c r="AY223" s="17" t="s">
        <v>164</v>
      </c>
      <c r="BE223" s="163">
        <f t="shared" si="34"/>
        <v>0</v>
      </c>
      <c r="BF223" s="163">
        <f t="shared" si="35"/>
        <v>0</v>
      </c>
      <c r="BG223" s="163">
        <f t="shared" si="36"/>
        <v>0</v>
      </c>
      <c r="BH223" s="163">
        <f t="shared" si="37"/>
        <v>0</v>
      </c>
      <c r="BI223" s="163">
        <f t="shared" si="38"/>
        <v>0</v>
      </c>
      <c r="BJ223" s="17" t="s">
        <v>84</v>
      </c>
      <c r="BK223" s="163">
        <f t="shared" si="39"/>
        <v>0</v>
      </c>
      <c r="BL223" s="17" t="s">
        <v>472</v>
      </c>
      <c r="BM223" s="162" t="s">
        <v>828</v>
      </c>
    </row>
    <row r="224" spans="1:65" s="2" customFormat="1" ht="14.45" customHeight="1">
      <c r="A224" s="32"/>
      <c r="B224" s="149"/>
      <c r="C224" s="150" t="s">
        <v>673</v>
      </c>
      <c r="D224" s="150" t="s">
        <v>167</v>
      </c>
      <c r="E224" s="151" t="s">
        <v>829</v>
      </c>
      <c r="F224" s="152" t="s">
        <v>830</v>
      </c>
      <c r="G224" s="153" t="s">
        <v>583</v>
      </c>
      <c r="H224" s="154">
        <v>0</v>
      </c>
      <c r="I224" s="155"/>
      <c r="J224" s="156">
        <f t="shared" si="30"/>
        <v>0</v>
      </c>
      <c r="K224" s="157"/>
      <c r="L224" s="33"/>
      <c r="M224" s="158" t="s">
        <v>1</v>
      </c>
      <c r="N224" s="159" t="s">
        <v>35</v>
      </c>
      <c r="O224" s="58"/>
      <c r="P224" s="160">
        <f t="shared" si="31"/>
        <v>0</v>
      </c>
      <c r="Q224" s="160">
        <v>0</v>
      </c>
      <c r="R224" s="160">
        <f t="shared" si="32"/>
        <v>0</v>
      </c>
      <c r="S224" s="160">
        <v>0</v>
      </c>
      <c r="T224" s="161">
        <f t="shared" si="3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2" t="s">
        <v>472</v>
      </c>
      <c r="AT224" s="162" t="s">
        <v>167</v>
      </c>
      <c r="AU224" s="162" t="s">
        <v>84</v>
      </c>
      <c r="AY224" s="17" t="s">
        <v>164</v>
      </c>
      <c r="BE224" s="163">
        <f t="shared" si="34"/>
        <v>0</v>
      </c>
      <c r="BF224" s="163">
        <f t="shared" si="35"/>
        <v>0</v>
      </c>
      <c r="BG224" s="163">
        <f t="shared" si="36"/>
        <v>0</v>
      </c>
      <c r="BH224" s="163">
        <f t="shared" si="37"/>
        <v>0</v>
      </c>
      <c r="BI224" s="163">
        <f t="shared" si="38"/>
        <v>0</v>
      </c>
      <c r="BJ224" s="17" t="s">
        <v>84</v>
      </c>
      <c r="BK224" s="163">
        <f t="shared" si="39"/>
        <v>0</v>
      </c>
      <c r="BL224" s="17" t="s">
        <v>472</v>
      </c>
      <c r="BM224" s="162" t="s">
        <v>831</v>
      </c>
    </row>
    <row r="225" spans="1:65" s="2" customFormat="1" ht="14.45" customHeight="1">
      <c r="A225" s="32"/>
      <c r="B225" s="149"/>
      <c r="C225" s="164" t="s">
        <v>832</v>
      </c>
      <c r="D225" s="164" t="s">
        <v>172</v>
      </c>
      <c r="E225" s="165" t="s">
        <v>833</v>
      </c>
      <c r="F225" s="166" t="s">
        <v>834</v>
      </c>
      <c r="G225" s="167" t="s">
        <v>280</v>
      </c>
      <c r="H225" s="168">
        <v>0</v>
      </c>
      <c r="I225" s="169"/>
      <c r="J225" s="170">
        <f t="shared" si="30"/>
        <v>0</v>
      </c>
      <c r="K225" s="171"/>
      <c r="L225" s="172"/>
      <c r="M225" s="173" t="s">
        <v>1</v>
      </c>
      <c r="N225" s="174" t="s">
        <v>35</v>
      </c>
      <c r="O225" s="58"/>
      <c r="P225" s="160">
        <f t="shared" si="31"/>
        <v>0</v>
      </c>
      <c r="Q225" s="160">
        <v>2.0000000000000002E-5</v>
      </c>
      <c r="R225" s="160">
        <f t="shared" si="32"/>
        <v>0</v>
      </c>
      <c r="S225" s="160">
        <v>0</v>
      </c>
      <c r="T225" s="161">
        <f t="shared" si="3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2" t="s">
        <v>574</v>
      </c>
      <c r="AT225" s="162" t="s">
        <v>172</v>
      </c>
      <c r="AU225" s="162" t="s">
        <v>84</v>
      </c>
      <c r="AY225" s="17" t="s">
        <v>164</v>
      </c>
      <c r="BE225" s="163">
        <f t="shared" si="34"/>
        <v>0</v>
      </c>
      <c r="BF225" s="163">
        <f t="shared" si="35"/>
        <v>0</v>
      </c>
      <c r="BG225" s="163">
        <f t="shared" si="36"/>
        <v>0</v>
      </c>
      <c r="BH225" s="163">
        <f t="shared" si="37"/>
        <v>0</v>
      </c>
      <c r="BI225" s="163">
        <f t="shared" si="38"/>
        <v>0</v>
      </c>
      <c r="BJ225" s="17" t="s">
        <v>84</v>
      </c>
      <c r="BK225" s="163">
        <f t="shared" si="39"/>
        <v>0</v>
      </c>
      <c r="BL225" s="17" t="s">
        <v>472</v>
      </c>
      <c r="BM225" s="162" t="s">
        <v>835</v>
      </c>
    </row>
    <row r="226" spans="1:65" s="2" customFormat="1" ht="14.45" customHeight="1">
      <c r="A226" s="32"/>
      <c r="B226" s="149"/>
      <c r="C226" s="164" t="s">
        <v>676</v>
      </c>
      <c r="D226" s="164" t="s">
        <v>172</v>
      </c>
      <c r="E226" s="165" t="s">
        <v>836</v>
      </c>
      <c r="F226" s="166" t="s">
        <v>837</v>
      </c>
      <c r="G226" s="167" t="s">
        <v>583</v>
      </c>
      <c r="H226" s="168">
        <v>0</v>
      </c>
      <c r="I226" s="169"/>
      <c r="J226" s="170">
        <f t="shared" si="30"/>
        <v>0</v>
      </c>
      <c r="K226" s="171"/>
      <c r="L226" s="172"/>
      <c r="M226" s="173" t="s">
        <v>1</v>
      </c>
      <c r="N226" s="174" t="s">
        <v>35</v>
      </c>
      <c r="O226" s="58"/>
      <c r="P226" s="160">
        <f t="shared" si="31"/>
        <v>0</v>
      </c>
      <c r="Q226" s="160">
        <v>1.0000000000000001E-5</v>
      </c>
      <c r="R226" s="160">
        <f t="shared" si="32"/>
        <v>0</v>
      </c>
      <c r="S226" s="160">
        <v>0</v>
      </c>
      <c r="T226" s="161">
        <f t="shared" si="33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2" t="s">
        <v>574</v>
      </c>
      <c r="AT226" s="162" t="s">
        <v>172</v>
      </c>
      <c r="AU226" s="162" t="s">
        <v>84</v>
      </c>
      <c r="AY226" s="17" t="s">
        <v>164</v>
      </c>
      <c r="BE226" s="163">
        <f t="shared" si="34"/>
        <v>0</v>
      </c>
      <c r="BF226" s="163">
        <f t="shared" si="35"/>
        <v>0</v>
      </c>
      <c r="BG226" s="163">
        <f t="shared" si="36"/>
        <v>0</v>
      </c>
      <c r="BH226" s="163">
        <f t="shared" si="37"/>
        <v>0</v>
      </c>
      <c r="BI226" s="163">
        <f t="shared" si="38"/>
        <v>0</v>
      </c>
      <c r="BJ226" s="17" t="s">
        <v>84</v>
      </c>
      <c r="BK226" s="163">
        <f t="shared" si="39"/>
        <v>0</v>
      </c>
      <c r="BL226" s="17" t="s">
        <v>472</v>
      </c>
      <c r="BM226" s="162" t="s">
        <v>838</v>
      </c>
    </row>
    <row r="227" spans="1:65" s="2" customFormat="1" ht="14.45" customHeight="1">
      <c r="A227" s="32"/>
      <c r="B227" s="149"/>
      <c r="C227" s="164" t="s">
        <v>335</v>
      </c>
      <c r="D227" s="164" t="s">
        <v>172</v>
      </c>
      <c r="E227" s="165" t="s">
        <v>839</v>
      </c>
      <c r="F227" s="166" t="s">
        <v>840</v>
      </c>
      <c r="G227" s="167" t="s">
        <v>583</v>
      </c>
      <c r="H227" s="168">
        <v>0</v>
      </c>
      <c r="I227" s="169"/>
      <c r="J227" s="170">
        <f t="shared" si="30"/>
        <v>0</v>
      </c>
      <c r="K227" s="171"/>
      <c r="L227" s="172"/>
      <c r="M227" s="173" t="s">
        <v>1</v>
      </c>
      <c r="N227" s="174" t="s">
        <v>35</v>
      </c>
      <c r="O227" s="58"/>
      <c r="P227" s="160">
        <f t="shared" si="31"/>
        <v>0</v>
      </c>
      <c r="Q227" s="160">
        <v>1E-4</v>
      </c>
      <c r="R227" s="160">
        <f t="shared" si="32"/>
        <v>0</v>
      </c>
      <c r="S227" s="160">
        <v>0</v>
      </c>
      <c r="T227" s="161">
        <f t="shared" si="33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2" t="s">
        <v>574</v>
      </c>
      <c r="AT227" s="162" t="s">
        <v>172</v>
      </c>
      <c r="AU227" s="162" t="s">
        <v>84</v>
      </c>
      <c r="AY227" s="17" t="s">
        <v>164</v>
      </c>
      <c r="BE227" s="163">
        <f t="shared" si="34"/>
        <v>0</v>
      </c>
      <c r="BF227" s="163">
        <f t="shared" si="35"/>
        <v>0</v>
      </c>
      <c r="BG227" s="163">
        <f t="shared" si="36"/>
        <v>0</v>
      </c>
      <c r="BH227" s="163">
        <f t="shared" si="37"/>
        <v>0</v>
      </c>
      <c r="BI227" s="163">
        <f t="shared" si="38"/>
        <v>0</v>
      </c>
      <c r="BJ227" s="17" t="s">
        <v>84</v>
      </c>
      <c r="BK227" s="163">
        <f t="shared" si="39"/>
        <v>0</v>
      </c>
      <c r="BL227" s="17" t="s">
        <v>472</v>
      </c>
      <c r="BM227" s="162" t="s">
        <v>841</v>
      </c>
    </row>
    <row r="228" spans="1:65" s="2" customFormat="1" ht="14.45" customHeight="1">
      <c r="A228" s="32"/>
      <c r="B228" s="149"/>
      <c r="C228" s="150" t="s">
        <v>678</v>
      </c>
      <c r="D228" s="150" t="s">
        <v>167</v>
      </c>
      <c r="E228" s="151" t="s">
        <v>842</v>
      </c>
      <c r="F228" s="152" t="s">
        <v>843</v>
      </c>
      <c r="G228" s="153" t="s">
        <v>583</v>
      </c>
      <c r="H228" s="154">
        <v>0</v>
      </c>
      <c r="I228" s="155"/>
      <c r="J228" s="156">
        <f t="shared" si="30"/>
        <v>0</v>
      </c>
      <c r="K228" s="157"/>
      <c r="L228" s="33"/>
      <c r="M228" s="176" t="s">
        <v>1</v>
      </c>
      <c r="N228" s="177" t="s">
        <v>35</v>
      </c>
      <c r="O228" s="178"/>
      <c r="P228" s="179">
        <f t="shared" si="31"/>
        <v>0</v>
      </c>
      <c r="Q228" s="179">
        <v>0</v>
      </c>
      <c r="R228" s="179">
        <f t="shared" si="32"/>
        <v>0</v>
      </c>
      <c r="S228" s="179">
        <v>0</v>
      </c>
      <c r="T228" s="180">
        <f t="shared" si="33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2" t="s">
        <v>472</v>
      </c>
      <c r="AT228" s="162" t="s">
        <v>167</v>
      </c>
      <c r="AU228" s="162" t="s">
        <v>84</v>
      </c>
      <c r="AY228" s="17" t="s">
        <v>164</v>
      </c>
      <c r="BE228" s="163">
        <f t="shared" si="34"/>
        <v>0</v>
      </c>
      <c r="BF228" s="163">
        <f t="shared" si="35"/>
        <v>0</v>
      </c>
      <c r="BG228" s="163">
        <f t="shared" si="36"/>
        <v>0</v>
      </c>
      <c r="BH228" s="163">
        <f t="shared" si="37"/>
        <v>0</v>
      </c>
      <c r="BI228" s="163">
        <f t="shared" si="38"/>
        <v>0</v>
      </c>
      <c r="BJ228" s="17" t="s">
        <v>84</v>
      </c>
      <c r="BK228" s="163">
        <f t="shared" si="39"/>
        <v>0</v>
      </c>
      <c r="BL228" s="17" t="s">
        <v>472</v>
      </c>
      <c r="BM228" s="162" t="s">
        <v>526</v>
      </c>
    </row>
    <row r="229" spans="1:65" s="2" customFormat="1" ht="6.95" customHeight="1">
      <c r="A229" s="32"/>
      <c r="B229" s="47"/>
      <c r="C229" s="48"/>
      <c r="D229" s="48"/>
      <c r="E229" s="48"/>
      <c r="F229" s="48"/>
      <c r="G229" s="48"/>
      <c r="H229" s="48"/>
      <c r="I229" s="48"/>
      <c r="J229" s="48"/>
      <c r="K229" s="48"/>
      <c r="L229" s="33"/>
      <c r="M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</row>
  </sheetData>
  <autoFilter ref="C122:K228" xr:uid="{00000000-0009-0000-0000-000005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35"/>
  <sheetViews>
    <sheetView showGridLines="0" topLeftCell="A4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97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2" customFormat="1" ht="12" customHeight="1">
      <c r="A8" s="32"/>
      <c r="B8" s="33"/>
      <c r="C8" s="32"/>
      <c r="D8" s="27" t="s">
        <v>141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352" t="s">
        <v>853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27" t="s">
        <v>23</v>
      </c>
      <c r="J15" s="25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22</v>
      </c>
      <c r="J17" s="28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358"/>
      <c r="F18" s="328"/>
      <c r="G18" s="328"/>
      <c r="H18" s="328"/>
      <c r="I18" s="27" t="s">
        <v>23</v>
      </c>
      <c r="J18" s="28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25</v>
      </c>
      <c r="E20" s="32"/>
      <c r="F20" s="32"/>
      <c r="G20" s="32"/>
      <c r="H20" s="32"/>
      <c r="I20" s="27" t="s">
        <v>22</v>
      </c>
      <c r="J20" s="25" t="str">
        <f>IF('Rekapitulácia stavby'!AN16="","",'Rekapitulácia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23</v>
      </c>
      <c r="J21" s="25" t="str">
        <f>IF('Rekapitulácia stavby'!AN17="","",'Rekapitulácia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27</v>
      </c>
      <c r="E23" s="32"/>
      <c r="F23" s="32"/>
      <c r="G23" s="32"/>
      <c r="H23" s="32"/>
      <c r="I23" s="27" t="s">
        <v>22</v>
      </c>
      <c r="J23" s="25" t="str">
        <f>IF('Rekapitulácia stavby'!AN19="","",'Rekapitulácia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23</v>
      </c>
      <c r="J24" s="25" t="str">
        <f>IF('Rekapitulácia stavby'!AN20="","",'Rekapitulácia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28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332" t="s">
        <v>1</v>
      </c>
      <c r="F27" s="332"/>
      <c r="G27" s="332"/>
      <c r="H27" s="332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29</v>
      </c>
      <c r="E30" s="32"/>
      <c r="F30" s="32"/>
      <c r="G30" s="32"/>
      <c r="H30" s="32"/>
      <c r="I30" s="32"/>
      <c r="J30" s="71">
        <f>ROUND(J130,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31</v>
      </c>
      <c r="G32" s="32"/>
      <c r="H32" s="32"/>
      <c r="I32" s="36" t="s">
        <v>30</v>
      </c>
      <c r="J32" s="36" t="s">
        <v>32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33</v>
      </c>
      <c r="E33" s="27" t="s">
        <v>34</v>
      </c>
      <c r="F33" s="104">
        <f>ROUND((SUM(BE130:BE234)),  2)</f>
        <v>0</v>
      </c>
      <c r="G33" s="32"/>
      <c r="H33" s="32"/>
      <c r="I33" s="105">
        <v>0.2</v>
      </c>
      <c r="J33" s="104">
        <f>ROUND(((SUM(BE130:BE234))*I33),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35</v>
      </c>
      <c r="F34" s="104">
        <f>ROUND((SUM(BF130:BF234)),  2)</f>
        <v>0</v>
      </c>
      <c r="G34" s="32"/>
      <c r="H34" s="32"/>
      <c r="I34" s="105">
        <v>0.2</v>
      </c>
      <c r="J34" s="104">
        <f>ROUND(((SUM(BF130:BF234))*I34),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36</v>
      </c>
      <c r="F35" s="104">
        <f>ROUND((SUM(BG130:BG234)),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37</v>
      </c>
      <c r="F36" s="104">
        <f>ROUND((SUM(BH130:BH234)),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38</v>
      </c>
      <c r="F37" s="104">
        <f>ROUND((SUM(BI130:BI234)),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39</v>
      </c>
      <c r="E39" s="60"/>
      <c r="F39" s="60"/>
      <c r="G39" s="108" t="s">
        <v>40</v>
      </c>
      <c r="H39" s="109" t="s">
        <v>41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141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352" t="str">
        <f>E9</f>
        <v>SO 04, SO 05 - UK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 xml:space="preserve"> </v>
      </c>
      <c r="G89" s="32"/>
      <c r="H89" s="32"/>
      <c r="I89" s="27" t="s">
        <v>20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21</v>
      </c>
      <c r="D91" s="32"/>
      <c r="E91" s="32"/>
      <c r="F91" s="25" t="str">
        <f>E15</f>
        <v xml:space="preserve"> </v>
      </c>
      <c r="G91" s="32"/>
      <c r="H91" s="32"/>
      <c r="I91" s="27" t="s">
        <v>25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24</v>
      </c>
      <c r="D92" s="32"/>
      <c r="E92" s="32"/>
      <c r="F92" s="25" t="str">
        <f>IF(E18="","",E18)</f>
        <v/>
      </c>
      <c r="G92" s="32"/>
      <c r="H92" s="32"/>
      <c r="I92" s="27" t="s">
        <v>27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144</v>
      </c>
      <c r="D94" s="106"/>
      <c r="E94" s="106"/>
      <c r="F94" s="106"/>
      <c r="G94" s="106"/>
      <c r="H94" s="106"/>
      <c r="I94" s="106"/>
      <c r="J94" s="115" t="s">
        <v>145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146</v>
      </c>
      <c r="D96" s="32"/>
      <c r="E96" s="32"/>
      <c r="F96" s="32"/>
      <c r="G96" s="32"/>
      <c r="H96" s="32"/>
      <c r="I96" s="32"/>
      <c r="J96" s="71">
        <f>J130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147</v>
      </c>
    </row>
    <row r="97" spans="1:31" s="9" customFormat="1" ht="24.95" customHeight="1">
      <c r="B97" s="117"/>
      <c r="D97" s="118" t="s">
        <v>185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31" s="10" customFormat="1" ht="19.899999999999999" customHeight="1">
      <c r="B98" s="121"/>
      <c r="D98" s="122" t="s">
        <v>190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31" s="9" customFormat="1" ht="24.95" customHeight="1">
      <c r="B99" s="117"/>
      <c r="D99" s="118" t="s">
        <v>148</v>
      </c>
      <c r="E99" s="119"/>
      <c r="F99" s="119"/>
      <c r="G99" s="119"/>
      <c r="H99" s="119"/>
      <c r="I99" s="119"/>
      <c r="J99" s="120">
        <f>J137</f>
        <v>0</v>
      </c>
      <c r="L99" s="117"/>
    </row>
    <row r="100" spans="1:31" s="10" customFormat="1" ht="19.899999999999999" customHeight="1">
      <c r="B100" s="121"/>
      <c r="D100" s="122" t="s">
        <v>149</v>
      </c>
      <c r="E100" s="123"/>
      <c r="F100" s="123"/>
      <c r="G100" s="123"/>
      <c r="H100" s="123"/>
      <c r="I100" s="123"/>
      <c r="J100" s="124">
        <f>J138</f>
        <v>0</v>
      </c>
      <c r="L100" s="121"/>
    </row>
    <row r="101" spans="1:31" s="10" customFormat="1" ht="19.899999999999999" customHeight="1">
      <c r="B101" s="121"/>
      <c r="D101" s="122" t="s">
        <v>854</v>
      </c>
      <c r="E101" s="123"/>
      <c r="F101" s="123"/>
      <c r="G101" s="123"/>
      <c r="H101" s="123"/>
      <c r="I101" s="123"/>
      <c r="J101" s="124">
        <f>J151</f>
        <v>0</v>
      </c>
      <c r="L101" s="121"/>
    </row>
    <row r="102" spans="1:31" s="10" customFormat="1" ht="19.899999999999999" customHeight="1">
      <c r="B102" s="121"/>
      <c r="D102" s="122" t="s">
        <v>855</v>
      </c>
      <c r="E102" s="123"/>
      <c r="F102" s="123"/>
      <c r="G102" s="123"/>
      <c r="H102" s="123"/>
      <c r="I102" s="123"/>
      <c r="J102" s="124">
        <f>J156</f>
        <v>0</v>
      </c>
      <c r="L102" s="121"/>
    </row>
    <row r="103" spans="1:31" s="10" customFormat="1" ht="19.899999999999999" customHeight="1">
      <c r="B103" s="121"/>
      <c r="D103" s="122" t="s">
        <v>856</v>
      </c>
      <c r="E103" s="123"/>
      <c r="F103" s="123"/>
      <c r="G103" s="123"/>
      <c r="H103" s="123"/>
      <c r="I103" s="123"/>
      <c r="J103" s="124">
        <f>J164</f>
        <v>0</v>
      </c>
      <c r="L103" s="121"/>
    </row>
    <row r="104" spans="1:31" s="10" customFormat="1" ht="19.899999999999999" customHeight="1">
      <c r="B104" s="121"/>
      <c r="D104" s="122" t="s">
        <v>857</v>
      </c>
      <c r="E104" s="123"/>
      <c r="F104" s="123"/>
      <c r="G104" s="123"/>
      <c r="H104" s="123"/>
      <c r="I104" s="123"/>
      <c r="J104" s="124">
        <f>J189</f>
        <v>0</v>
      </c>
      <c r="L104" s="121"/>
    </row>
    <row r="105" spans="1:31" s="10" customFormat="1" ht="19.899999999999999" customHeight="1">
      <c r="B105" s="121"/>
      <c r="D105" s="122" t="s">
        <v>198</v>
      </c>
      <c r="E105" s="123"/>
      <c r="F105" s="123"/>
      <c r="G105" s="123"/>
      <c r="H105" s="123"/>
      <c r="I105" s="123"/>
      <c r="J105" s="124">
        <f>J215</f>
        <v>0</v>
      </c>
      <c r="L105" s="121"/>
    </row>
    <row r="106" spans="1:31" s="9" customFormat="1" ht="24.95" customHeight="1">
      <c r="B106" s="117"/>
      <c r="D106" s="118" t="s">
        <v>858</v>
      </c>
      <c r="E106" s="119"/>
      <c r="F106" s="119"/>
      <c r="G106" s="119"/>
      <c r="H106" s="119"/>
      <c r="I106" s="119"/>
      <c r="J106" s="120">
        <f>J217</f>
        <v>0</v>
      </c>
      <c r="L106" s="117"/>
    </row>
    <row r="107" spans="1:31" s="10" customFormat="1" ht="19.899999999999999" customHeight="1">
      <c r="B107" s="121"/>
      <c r="D107" s="122" t="s">
        <v>859</v>
      </c>
      <c r="E107" s="123"/>
      <c r="F107" s="123"/>
      <c r="G107" s="123"/>
      <c r="H107" s="123"/>
      <c r="I107" s="123"/>
      <c r="J107" s="124">
        <f>J218</f>
        <v>0</v>
      </c>
      <c r="L107" s="121"/>
    </row>
    <row r="108" spans="1:31" s="10" customFormat="1" ht="19.899999999999999" customHeight="1">
      <c r="B108" s="121"/>
      <c r="D108" s="122" t="s">
        <v>860</v>
      </c>
      <c r="E108" s="123"/>
      <c r="F108" s="123"/>
      <c r="G108" s="123"/>
      <c r="H108" s="123"/>
      <c r="I108" s="123"/>
      <c r="J108" s="124">
        <f>J220</f>
        <v>0</v>
      </c>
      <c r="L108" s="121"/>
    </row>
    <row r="109" spans="1:31" s="10" customFormat="1" ht="19.899999999999999" customHeight="1">
      <c r="B109" s="121"/>
      <c r="D109" s="122" t="s">
        <v>861</v>
      </c>
      <c r="E109" s="123"/>
      <c r="F109" s="123"/>
      <c r="G109" s="123"/>
      <c r="H109" s="123"/>
      <c r="I109" s="123"/>
      <c r="J109" s="124">
        <f>J228</f>
        <v>0</v>
      </c>
      <c r="L109" s="121"/>
    </row>
    <row r="110" spans="1:31" s="9" customFormat="1" ht="24.95" customHeight="1">
      <c r="B110" s="117"/>
      <c r="D110" s="118" t="s">
        <v>862</v>
      </c>
      <c r="E110" s="119"/>
      <c r="F110" s="119"/>
      <c r="G110" s="119"/>
      <c r="H110" s="119"/>
      <c r="I110" s="119"/>
      <c r="J110" s="120">
        <f>J231</f>
        <v>0</v>
      </c>
      <c r="L110" s="117"/>
    </row>
    <row r="111" spans="1:31" s="2" customFormat="1" ht="21.7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6" spans="1:31" s="2" customFormat="1" ht="6.95" customHeight="1">
      <c r="A116" s="32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24.95" customHeight="1">
      <c r="A117" s="32"/>
      <c r="B117" s="33"/>
      <c r="C117" s="21" t="s">
        <v>150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2" customHeight="1">
      <c r="A119" s="32"/>
      <c r="B119" s="33"/>
      <c r="C119" s="27" t="s">
        <v>14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6.5" customHeight="1">
      <c r="A120" s="32"/>
      <c r="B120" s="33"/>
      <c r="C120" s="32"/>
      <c r="D120" s="32"/>
      <c r="E120" s="356" t="str">
        <f>E7</f>
        <v>Rekonštrukcia predškolského zariadenia MŠ Hrebendova,Lunik IX Košice</v>
      </c>
      <c r="F120" s="357"/>
      <c r="G120" s="357"/>
      <c r="H120" s="357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>
      <c r="A121" s="32"/>
      <c r="B121" s="33"/>
      <c r="C121" s="27" t="s">
        <v>141</v>
      </c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6.5" customHeight="1">
      <c r="A122" s="32"/>
      <c r="B122" s="33"/>
      <c r="C122" s="32"/>
      <c r="D122" s="32"/>
      <c r="E122" s="352" t="str">
        <f>E9</f>
        <v>SO 04, SO 05 - UK</v>
      </c>
      <c r="F122" s="355"/>
      <c r="G122" s="355"/>
      <c r="H122" s="355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18</v>
      </c>
      <c r="D124" s="32"/>
      <c r="E124" s="32"/>
      <c r="F124" s="25" t="str">
        <f>F12</f>
        <v xml:space="preserve"> </v>
      </c>
      <c r="G124" s="32"/>
      <c r="H124" s="32"/>
      <c r="I124" s="27" t="s">
        <v>20</v>
      </c>
      <c r="J124" s="55" t="str">
        <f>IF(J12="","",J12)</f>
        <v/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21</v>
      </c>
      <c r="D126" s="32"/>
      <c r="E126" s="32"/>
      <c r="F126" s="25" t="str">
        <f>E15</f>
        <v xml:space="preserve"> </v>
      </c>
      <c r="G126" s="32"/>
      <c r="H126" s="32"/>
      <c r="I126" s="27" t="s">
        <v>25</v>
      </c>
      <c r="J126" s="30" t="str">
        <f>E21</f>
        <v xml:space="preserve"> 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24</v>
      </c>
      <c r="D127" s="32"/>
      <c r="E127" s="32"/>
      <c r="F127" s="25" t="str">
        <f>IF(E18="","",E18)</f>
        <v/>
      </c>
      <c r="G127" s="32"/>
      <c r="H127" s="32"/>
      <c r="I127" s="27" t="s">
        <v>27</v>
      </c>
      <c r="J127" s="30" t="str">
        <f>E24</f>
        <v xml:space="preserve"> </v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0.3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11" customFormat="1" ht="29.25" customHeight="1">
      <c r="A129" s="125"/>
      <c r="B129" s="126"/>
      <c r="C129" s="127" t="s">
        <v>151</v>
      </c>
      <c r="D129" s="128" t="s">
        <v>54</v>
      </c>
      <c r="E129" s="128" t="s">
        <v>50</v>
      </c>
      <c r="F129" s="128" t="s">
        <v>51</v>
      </c>
      <c r="G129" s="128" t="s">
        <v>152</v>
      </c>
      <c r="H129" s="128" t="s">
        <v>153</v>
      </c>
      <c r="I129" s="128" t="s">
        <v>154</v>
      </c>
      <c r="J129" s="129" t="s">
        <v>145</v>
      </c>
      <c r="K129" s="130" t="s">
        <v>155</v>
      </c>
      <c r="L129" s="131"/>
      <c r="M129" s="62" t="s">
        <v>1</v>
      </c>
      <c r="N129" s="63" t="s">
        <v>33</v>
      </c>
      <c r="O129" s="63" t="s">
        <v>156</v>
      </c>
      <c r="P129" s="63" t="s">
        <v>157</v>
      </c>
      <c r="Q129" s="63" t="s">
        <v>158</v>
      </c>
      <c r="R129" s="63" t="s">
        <v>159</v>
      </c>
      <c r="S129" s="63" t="s">
        <v>160</v>
      </c>
      <c r="T129" s="64" t="s">
        <v>161</v>
      </c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</row>
    <row r="130" spans="1:65" s="2" customFormat="1" ht="22.9" customHeight="1">
      <c r="A130" s="32"/>
      <c r="B130" s="33"/>
      <c r="C130" s="69" t="s">
        <v>146</v>
      </c>
      <c r="D130" s="32"/>
      <c r="E130" s="32"/>
      <c r="F130" s="32"/>
      <c r="G130" s="32"/>
      <c r="H130" s="32"/>
      <c r="I130" s="32"/>
      <c r="J130" s="132">
        <f>BK130</f>
        <v>0</v>
      </c>
      <c r="K130" s="32"/>
      <c r="L130" s="33"/>
      <c r="M130" s="65"/>
      <c r="N130" s="56"/>
      <c r="O130" s="66"/>
      <c r="P130" s="133">
        <f>P131+P137+P217+P231</f>
        <v>0</v>
      </c>
      <c r="Q130" s="66"/>
      <c r="R130" s="133">
        <f>R131+R137+R217+R231</f>
        <v>0.29320464416000003</v>
      </c>
      <c r="S130" s="66"/>
      <c r="T130" s="134">
        <f>T131+T137+T217+T231</f>
        <v>0.41699999999999998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7" t="s">
        <v>68</v>
      </c>
      <c r="AU130" s="17" t="s">
        <v>147</v>
      </c>
      <c r="BK130" s="135">
        <f>BK131+BK137+BK217+BK231</f>
        <v>0</v>
      </c>
    </row>
    <row r="131" spans="1:65" s="12" customFormat="1" ht="25.9" customHeight="1">
      <c r="B131" s="136"/>
      <c r="D131" s="137" t="s">
        <v>68</v>
      </c>
      <c r="E131" s="138" t="s">
        <v>200</v>
      </c>
      <c r="F131" s="138" t="s">
        <v>201</v>
      </c>
      <c r="I131" s="139"/>
      <c r="J131" s="140">
        <f>BK131</f>
        <v>0</v>
      </c>
      <c r="L131" s="136"/>
      <c r="M131" s="141"/>
      <c r="N131" s="142"/>
      <c r="O131" s="142"/>
      <c r="P131" s="143">
        <f>P132</f>
        <v>0</v>
      </c>
      <c r="Q131" s="142"/>
      <c r="R131" s="143">
        <f>R132</f>
        <v>0</v>
      </c>
      <c r="S131" s="142"/>
      <c r="T131" s="144">
        <f>T132</f>
        <v>0.41699999999999998</v>
      </c>
      <c r="AR131" s="137" t="s">
        <v>77</v>
      </c>
      <c r="AT131" s="145" t="s">
        <v>68</v>
      </c>
      <c r="AU131" s="145" t="s">
        <v>69</v>
      </c>
      <c r="AY131" s="137" t="s">
        <v>164</v>
      </c>
      <c r="BK131" s="146">
        <f>BK132</f>
        <v>0</v>
      </c>
    </row>
    <row r="132" spans="1:65" s="12" customFormat="1" ht="22.9" customHeight="1">
      <c r="B132" s="136"/>
      <c r="D132" s="137" t="s">
        <v>68</v>
      </c>
      <c r="E132" s="147" t="s">
        <v>233</v>
      </c>
      <c r="F132" s="147" t="s">
        <v>285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SUM(P133:P136)</f>
        <v>0</v>
      </c>
      <c r="Q132" s="142"/>
      <c r="R132" s="143">
        <f>SUM(R133:R136)</f>
        <v>0</v>
      </c>
      <c r="S132" s="142"/>
      <c r="T132" s="144">
        <f>SUM(T133:T136)</f>
        <v>0.41699999999999998</v>
      </c>
      <c r="AR132" s="137" t="s">
        <v>77</v>
      </c>
      <c r="AT132" s="145" t="s">
        <v>68</v>
      </c>
      <c r="AU132" s="145" t="s">
        <v>77</v>
      </c>
      <c r="AY132" s="137" t="s">
        <v>164</v>
      </c>
      <c r="BK132" s="146">
        <f>SUM(BK133:BK136)</f>
        <v>0</v>
      </c>
    </row>
    <row r="133" spans="1:65" s="2" customFormat="1" ht="24.2" customHeight="1">
      <c r="A133" s="32"/>
      <c r="B133" s="149"/>
      <c r="C133" s="150" t="s">
        <v>77</v>
      </c>
      <c r="D133" s="150" t="s">
        <v>167</v>
      </c>
      <c r="E133" s="151" t="s">
        <v>863</v>
      </c>
      <c r="F133" s="152" t="s">
        <v>864</v>
      </c>
      <c r="G133" s="153" t="s">
        <v>293</v>
      </c>
      <c r="H133" s="154">
        <v>4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35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176</v>
      </c>
      <c r="AT133" s="162" t="s">
        <v>167</v>
      </c>
      <c r="AU133" s="162" t="s">
        <v>84</v>
      </c>
      <c r="AY133" s="17" t="s">
        <v>164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84</v>
      </c>
      <c r="BK133" s="163">
        <f>ROUND(I133*H133,2)</f>
        <v>0</v>
      </c>
      <c r="BL133" s="17" t="s">
        <v>176</v>
      </c>
      <c r="BM133" s="162" t="s">
        <v>84</v>
      </c>
    </row>
    <row r="134" spans="1:65" s="2" customFormat="1" ht="24.2" customHeight="1">
      <c r="A134" s="32"/>
      <c r="B134" s="149"/>
      <c r="C134" s="150" t="s">
        <v>84</v>
      </c>
      <c r="D134" s="150" t="s">
        <v>167</v>
      </c>
      <c r="E134" s="151" t="s">
        <v>865</v>
      </c>
      <c r="F134" s="152" t="s">
        <v>866</v>
      </c>
      <c r="G134" s="153" t="s">
        <v>293</v>
      </c>
      <c r="H134" s="154">
        <v>19</v>
      </c>
      <c r="I134" s="155"/>
      <c r="J134" s="156">
        <f>ROUND(I134*H134,2)</f>
        <v>0</v>
      </c>
      <c r="K134" s="157"/>
      <c r="L134" s="33"/>
      <c r="M134" s="158" t="s">
        <v>1</v>
      </c>
      <c r="N134" s="159" t="s">
        <v>35</v>
      </c>
      <c r="O134" s="58"/>
      <c r="P134" s="160">
        <f>O134*H134</f>
        <v>0</v>
      </c>
      <c r="Q134" s="160">
        <v>0</v>
      </c>
      <c r="R134" s="160">
        <f>Q134*H134</f>
        <v>0</v>
      </c>
      <c r="S134" s="160">
        <v>3.0000000000000001E-3</v>
      </c>
      <c r="T134" s="161">
        <f>S134*H134</f>
        <v>5.7000000000000002E-2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176</v>
      </c>
      <c r="AT134" s="162" t="s">
        <v>167</v>
      </c>
      <c r="AU134" s="162" t="s">
        <v>84</v>
      </c>
      <c r="AY134" s="17" t="s">
        <v>164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7" t="s">
        <v>84</v>
      </c>
      <c r="BK134" s="163">
        <f>ROUND(I134*H134,2)</f>
        <v>0</v>
      </c>
      <c r="BL134" s="17" t="s">
        <v>176</v>
      </c>
      <c r="BM134" s="162" t="s">
        <v>176</v>
      </c>
    </row>
    <row r="135" spans="1:65" s="2" customFormat="1" ht="37.9" customHeight="1">
      <c r="A135" s="32"/>
      <c r="B135" s="149"/>
      <c r="C135" s="150" t="s">
        <v>177</v>
      </c>
      <c r="D135" s="150" t="s">
        <v>167</v>
      </c>
      <c r="E135" s="151" t="s">
        <v>867</v>
      </c>
      <c r="F135" s="152" t="s">
        <v>868</v>
      </c>
      <c r="G135" s="153" t="s">
        <v>280</v>
      </c>
      <c r="H135" s="154">
        <v>9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35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0.04</v>
      </c>
      <c r="T135" s="161">
        <f>S135*H135</f>
        <v>0.36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176</v>
      </c>
      <c r="AT135" s="162" t="s">
        <v>167</v>
      </c>
      <c r="AU135" s="162" t="s">
        <v>84</v>
      </c>
      <c r="AY135" s="17" t="s">
        <v>164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84</v>
      </c>
      <c r="BK135" s="163">
        <f>ROUND(I135*H135,2)</f>
        <v>0</v>
      </c>
      <c r="BL135" s="17" t="s">
        <v>176</v>
      </c>
      <c r="BM135" s="162" t="s">
        <v>181</v>
      </c>
    </row>
    <row r="136" spans="1:65" s="2" customFormat="1" ht="24.2" customHeight="1">
      <c r="A136" s="32"/>
      <c r="B136" s="149"/>
      <c r="C136" s="150" t="s">
        <v>176</v>
      </c>
      <c r="D136" s="150" t="s">
        <v>167</v>
      </c>
      <c r="E136" s="151" t="s">
        <v>309</v>
      </c>
      <c r="F136" s="152" t="s">
        <v>310</v>
      </c>
      <c r="G136" s="153" t="s">
        <v>230</v>
      </c>
      <c r="H136" s="154">
        <v>0.433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35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176</v>
      </c>
      <c r="AT136" s="162" t="s">
        <v>167</v>
      </c>
      <c r="AU136" s="162" t="s">
        <v>84</v>
      </c>
      <c r="AY136" s="17" t="s">
        <v>164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176</v>
      </c>
      <c r="BM136" s="162" t="s">
        <v>227</v>
      </c>
    </row>
    <row r="137" spans="1:65" s="12" customFormat="1" ht="25.9" customHeight="1">
      <c r="B137" s="136"/>
      <c r="D137" s="137" t="s">
        <v>68</v>
      </c>
      <c r="E137" s="138" t="s">
        <v>162</v>
      </c>
      <c r="F137" s="138" t="s">
        <v>163</v>
      </c>
      <c r="I137" s="139"/>
      <c r="J137" s="140">
        <f>BK137</f>
        <v>0</v>
      </c>
      <c r="L137" s="136"/>
      <c r="M137" s="141"/>
      <c r="N137" s="142"/>
      <c r="O137" s="142"/>
      <c r="P137" s="143">
        <f>P138+P151+P156+P164+P189+P215</f>
        <v>0</v>
      </c>
      <c r="Q137" s="142"/>
      <c r="R137" s="143">
        <f>R138+R151+R156+R164+R189+R215</f>
        <v>0.29308664416000002</v>
      </c>
      <c r="S137" s="142"/>
      <c r="T137" s="144">
        <f>T138+T151+T156+T164+T189+T215</f>
        <v>0</v>
      </c>
      <c r="AR137" s="137" t="s">
        <v>84</v>
      </c>
      <c r="AT137" s="145" t="s">
        <v>68</v>
      </c>
      <c r="AU137" s="145" t="s">
        <v>69</v>
      </c>
      <c r="AY137" s="137" t="s">
        <v>164</v>
      </c>
      <c r="BK137" s="146">
        <f>BK138+BK151+BK156+BK164+BK189+BK215</f>
        <v>0</v>
      </c>
    </row>
    <row r="138" spans="1:65" s="12" customFormat="1" ht="22.9" customHeight="1">
      <c r="B138" s="136"/>
      <c r="D138" s="137" t="s">
        <v>68</v>
      </c>
      <c r="E138" s="147" t="s">
        <v>165</v>
      </c>
      <c r="F138" s="147" t="s">
        <v>166</v>
      </c>
      <c r="I138" s="139"/>
      <c r="J138" s="148">
        <f>BK138</f>
        <v>0</v>
      </c>
      <c r="L138" s="136"/>
      <c r="M138" s="141"/>
      <c r="N138" s="142"/>
      <c r="O138" s="142"/>
      <c r="P138" s="143">
        <f>SUM(P139:P150)</f>
        <v>0</v>
      </c>
      <c r="Q138" s="142"/>
      <c r="R138" s="143">
        <f>SUM(R139:R150)</f>
        <v>0</v>
      </c>
      <c r="S138" s="142"/>
      <c r="T138" s="144">
        <f>SUM(T139:T150)</f>
        <v>0</v>
      </c>
      <c r="AR138" s="137" t="s">
        <v>84</v>
      </c>
      <c r="AT138" s="145" t="s">
        <v>68</v>
      </c>
      <c r="AU138" s="145" t="s">
        <v>77</v>
      </c>
      <c r="AY138" s="137" t="s">
        <v>164</v>
      </c>
      <c r="BK138" s="146">
        <f>SUM(BK139:BK150)</f>
        <v>0</v>
      </c>
    </row>
    <row r="139" spans="1:65" s="2" customFormat="1" ht="24.2" customHeight="1">
      <c r="A139" s="32"/>
      <c r="B139" s="149"/>
      <c r="C139" s="150" t="s">
        <v>216</v>
      </c>
      <c r="D139" s="150" t="s">
        <v>167</v>
      </c>
      <c r="E139" s="151" t="s">
        <v>869</v>
      </c>
      <c r="F139" s="152" t="s">
        <v>870</v>
      </c>
      <c r="G139" s="153" t="s">
        <v>280</v>
      </c>
      <c r="H139" s="154">
        <v>420</v>
      </c>
      <c r="I139" s="155"/>
      <c r="J139" s="156">
        <f t="shared" ref="J139:J150" si="0">ROUND(I139*H139,2)</f>
        <v>0</v>
      </c>
      <c r="K139" s="157"/>
      <c r="L139" s="33"/>
      <c r="M139" s="158" t="s">
        <v>1</v>
      </c>
      <c r="N139" s="159" t="s">
        <v>35</v>
      </c>
      <c r="O139" s="58"/>
      <c r="P139" s="160">
        <f t="shared" ref="P139:P150" si="1">O139*H139</f>
        <v>0</v>
      </c>
      <c r="Q139" s="160">
        <v>0</v>
      </c>
      <c r="R139" s="160">
        <f t="shared" ref="R139:R150" si="2">Q139*H139</f>
        <v>0</v>
      </c>
      <c r="S139" s="160">
        <v>0</v>
      </c>
      <c r="T139" s="161">
        <f t="shared" ref="T139:T150" si="3"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171</v>
      </c>
      <c r="AT139" s="162" t="s">
        <v>167</v>
      </c>
      <c r="AU139" s="162" t="s">
        <v>84</v>
      </c>
      <c r="AY139" s="17" t="s">
        <v>164</v>
      </c>
      <c r="BE139" s="163">
        <f t="shared" ref="BE139:BE150" si="4">IF(N139="základná",J139,0)</f>
        <v>0</v>
      </c>
      <c r="BF139" s="163">
        <f t="shared" ref="BF139:BF150" si="5">IF(N139="znížená",J139,0)</f>
        <v>0</v>
      </c>
      <c r="BG139" s="163">
        <f t="shared" ref="BG139:BG150" si="6">IF(N139="zákl. prenesená",J139,0)</f>
        <v>0</v>
      </c>
      <c r="BH139" s="163">
        <f t="shared" ref="BH139:BH150" si="7">IF(N139="zníž. prenesená",J139,0)</f>
        <v>0</v>
      </c>
      <c r="BI139" s="163">
        <f t="shared" ref="BI139:BI150" si="8">IF(N139="nulová",J139,0)</f>
        <v>0</v>
      </c>
      <c r="BJ139" s="17" t="s">
        <v>84</v>
      </c>
      <c r="BK139" s="163">
        <f t="shared" ref="BK139:BK150" si="9">ROUND(I139*H139,2)</f>
        <v>0</v>
      </c>
      <c r="BL139" s="17" t="s">
        <v>171</v>
      </c>
      <c r="BM139" s="162" t="s">
        <v>238</v>
      </c>
    </row>
    <row r="140" spans="1:65" s="2" customFormat="1" ht="14.45" customHeight="1">
      <c r="A140" s="32"/>
      <c r="B140" s="149"/>
      <c r="C140" s="164" t="s">
        <v>181</v>
      </c>
      <c r="D140" s="164" t="s">
        <v>172</v>
      </c>
      <c r="E140" s="165" t="s">
        <v>871</v>
      </c>
      <c r="F140" s="166" t="s">
        <v>872</v>
      </c>
      <c r="G140" s="167" t="s">
        <v>280</v>
      </c>
      <c r="H140" s="168">
        <v>420</v>
      </c>
      <c r="I140" s="169"/>
      <c r="J140" s="170">
        <f t="shared" si="0"/>
        <v>0</v>
      </c>
      <c r="K140" s="171"/>
      <c r="L140" s="172"/>
      <c r="M140" s="173" t="s">
        <v>1</v>
      </c>
      <c r="N140" s="174" t="s">
        <v>35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175</v>
      </c>
      <c r="AT140" s="162" t="s">
        <v>172</v>
      </c>
      <c r="AU140" s="162" t="s">
        <v>84</v>
      </c>
      <c r="AY140" s="17" t="s">
        <v>164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171</v>
      </c>
      <c r="BM140" s="162" t="s">
        <v>247</v>
      </c>
    </row>
    <row r="141" spans="1:65" s="2" customFormat="1" ht="14.45" customHeight="1">
      <c r="A141" s="32"/>
      <c r="B141" s="149"/>
      <c r="C141" s="150" t="s">
        <v>223</v>
      </c>
      <c r="D141" s="150" t="s">
        <v>167</v>
      </c>
      <c r="E141" s="151" t="s">
        <v>873</v>
      </c>
      <c r="F141" s="152" t="s">
        <v>874</v>
      </c>
      <c r="G141" s="153" t="s">
        <v>280</v>
      </c>
      <c r="H141" s="154">
        <v>200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35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171</v>
      </c>
      <c r="AT141" s="162" t="s">
        <v>167</v>
      </c>
      <c r="AU141" s="162" t="s">
        <v>84</v>
      </c>
      <c r="AY141" s="17" t="s">
        <v>164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171</v>
      </c>
      <c r="BM141" s="162" t="s">
        <v>255</v>
      </c>
    </row>
    <row r="142" spans="1:65" s="2" customFormat="1" ht="14.45" customHeight="1">
      <c r="A142" s="32"/>
      <c r="B142" s="149"/>
      <c r="C142" s="164" t="s">
        <v>227</v>
      </c>
      <c r="D142" s="164" t="s">
        <v>172</v>
      </c>
      <c r="E142" s="165" t="s">
        <v>875</v>
      </c>
      <c r="F142" s="166" t="s">
        <v>876</v>
      </c>
      <c r="G142" s="167" t="s">
        <v>280</v>
      </c>
      <c r="H142" s="168">
        <v>200</v>
      </c>
      <c r="I142" s="169"/>
      <c r="J142" s="170">
        <f t="shared" si="0"/>
        <v>0</v>
      </c>
      <c r="K142" s="171"/>
      <c r="L142" s="172"/>
      <c r="M142" s="173" t="s">
        <v>1</v>
      </c>
      <c r="N142" s="174" t="s">
        <v>35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175</v>
      </c>
      <c r="AT142" s="162" t="s">
        <v>172</v>
      </c>
      <c r="AU142" s="162" t="s">
        <v>84</v>
      </c>
      <c r="AY142" s="17" t="s">
        <v>164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171</v>
      </c>
      <c r="BM142" s="162" t="s">
        <v>171</v>
      </c>
    </row>
    <row r="143" spans="1:65" s="2" customFormat="1" ht="24.2" customHeight="1">
      <c r="A143" s="32"/>
      <c r="B143" s="149"/>
      <c r="C143" s="150" t="s">
        <v>233</v>
      </c>
      <c r="D143" s="150" t="s">
        <v>167</v>
      </c>
      <c r="E143" s="151" t="s">
        <v>877</v>
      </c>
      <c r="F143" s="152" t="s">
        <v>878</v>
      </c>
      <c r="G143" s="153" t="s">
        <v>280</v>
      </c>
      <c r="H143" s="154">
        <v>44</v>
      </c>
      <c r="I143" s="155"/>
      <c r="J143" s="156">
        <f t="shared" si="0"/>
        <v>0</v>
      </c>
      <c r="K143" s="157"/>
      <c r="L143" s="33"/>
      <c r="M143" s="158" t="s">
        <v>1</v>
      </c>
      <c r="N143" s="159" t="s">
        <v>35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171</v>
      </c>
      <c r="AT143" s="162" t="s">
        <v>167</v>
      </c>
      <c r="AU143" s="162" t="s">
        <v>84</v>
      </c>
      <c r="AY143" s="17" t="s">
        <v>164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171</v>
      </c>
      <c r="BM143" s="162" t="s">
        <v>273</v>
      </c>
    </row>
    <row r="144" spans="1:65" s="2" customFormat="1" ht="14.45" customHeight="1">
      <c r="A144" s="32"/>
      <c r="B144" s="149"/>
      <c r="C144" s="164" t="s">
        <v>238</v>
      </c>
      <c r="D144" s="164" t="s">
        <v>172</v>
      </c>
      <c r="E144" s="165" t="s">
        <v>879</v>
      </c>
      <c r="F144" s="166" t="s">
        <v>880</v>
      </c>
      <c r="G144" s="167" t="s">
        <v>280</v>
      </c>
      <c r="H144" s="168">
        <v>44</v>
      </c>
      <c r="I144" s="169"/>
      <c r="J144" s="170">
        <f t="shared" si="0"/>
        <v>0</v>
      </c>
      <c r="K144" s="171"/>
      <c r="L144" s="172"/>
      <c r="M144" s="173" t="s">
        <v>1</v>
      </c>
      <c r="N144" s="174" t="s">
        <v>35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175</v>
      </c>
      <c r="AT144" s="162" t="s">
        <v>172</v>
      </c>
      <c r="AU144" s="162" t="s">
        <v>84</v>
      </c>
      <c r="AY144" s="17" t="s">
        <v>164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171</v>
      </c>
      <c r="BM144" s="162" t="s">
        <v>7</v>
      </c>
    </row>
    <row r="145" spans="1:65" s="2" customFormat="1" ht="24.2" customHeight="1">
      <c r="A145" s="32"/>
      <c r="B145" s="149"/>
      <c r="C145" s="150" t="s">
        <v>242</v>
      </c>
      <c r="D145" s="150" t="s">
        <v>167</v>
      </c>
      <c r="E145" s="151" t="s">
        <v>881</v>
      </c>
      <c r="F145" s="152" t="s">
        <v>882</v>
      </c>
      <c r="G145" s="153" t="s">
        <v>280</v>
      </c>
      <c r="H145" s="154">
        <v>14</v>
      </c>
      <c r="I145" s="155"/>
      <c r="J145" s="156">
        <f t="shared" si="0"/>
        <v>0</v>
      </c>
      <c r="K145" s="157"/>
      <c r="L145" s="33"/>
      <c r="M145" s="158" t="s">
        <v>1</v>
      </c>
      <c r="N145" s="159" t="s">
        <v>35</v>
      </c>
      <c r="O145" s="58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171</v>
      </c>
      <c r="AT145" s="162" t="s">
        <v>167</v>
      </c>
      <c r="AU145" s="162" t="s">
        <v>84</v>
      </c>
      <c r="AY145" s="17" t="s">
        <v>164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171</v>
      </c>
      <c r="BM145" s="162" t="s">
        <v>290</v>
      </c>
    </row>
    <row r="146" spans="1:65" s="2" customFormat="1" ht="14.45" customHeight="1">
      <c r="A146" s="32"/>
      <c r="B146" s="149"/>
      <c r="C146" s="164" t="s">
        <v>247</v>
      </c>
      <c r="D146" s="164" t="s">
        <v>172</v>
      </c>
      <c r="E146" s="165" t="s">
        <v>883</v>
      </c>
      <c r="F146" s="166" t="s">
        <v>884</v>
      </c>
      <c r="G146" s="167" t="s">
        <v>280</v>
      </c>
      <c r="H146" s="168">
        <v>14</v>
      </c>
      <c r="I146" s="169"/>
      <c r="J146" s="170">
        <f t="shared" si="0"/>
        <v>0</v>
      </c>
      <c r="K146" s="171"/>
      <c r="L146" s="172"/>
      <c r="M146" s="173" t="s">
        <v>1</v>
      </c>
      <c r="N146" s="174" t="s">
        <v>35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175</v>
      </c>
      <c r="AT146" s="162" t="s">
        <v>172</v>
      </c>
      <c r="AU146" s="162" t="s">
        <v>84</v>
      </c>
      <c r="AY146" s="17" t="s">
        <v>164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171</v>
      </c>
      <c r="BM146" s="162" t="s">
        <v>299</v>
      </c>
    </row>
    <row r="147" spans="1:65" s="2" customFormat="1" ht="24.2" customHeight="1">
      <c r="A147" s="32"/>
      <c r="B147" s="149"/>
      <c r="C147" s="150" t="s">
        <v>251</v>
      </c>
      <c r="D147" s="150" t="s">
        <v>167</v>
      </c>
      <c r="E147" s="151" t="s">
        <v>885</v>
      </c>
      <c r="F147" s="152" t="s">
        <v>886</v>
      </c>
      <c r="G147" s="153" t="s">
        <v>280</v>
      </c>
      <c r="H147" s="154">
        <v>22</v>
      </c>
      <c r="I147" s="155"/>
      <c r="J147" s="156">
        <f t="shared" si="0"/>
        <v>0</v>
      </c>
      <c r="K147" s="157"/>
      <c r="L147" s="33"/>
      <c r="M147" s="158" t="s">
        <v>1</v>
      </c>
      <c r="N147" s="159" t="s">
        <v>35</v>
      </c>
      <c r="O147" s="58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171</v>
      </c>
      <c r="AT147" s="162" t="s">
        <v>167</v>
      </c>
      <c r="AU147" s="162" t="s">
        <v>84</v>
      </c>
      <c r="AY147" s="17" t="s">
        <v>164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171</v>
      </c>
      <c r="BM147" s="162" t="s">
        <v>308</v>
      </c>
    </row>
    <row r="148" spans="1:65" s="2" customFormat="1" ht="14.45" customHeight="1">
      <c r="A148" s="32"/>
      <c r="B148" s="149"/>
      <c r="C148" s="164" t="s">
        <v>255</v>
      </c>
      <c r="D148" s="164" t="s">
        <v>172</v>
      </c>
      <c r="E148" s="165" t="s">
        <v>887</v>
      </c>
      <c r="F148" s="166" t="s">
        <v>888</v>
      </c>
      <c r="G148" s="167" t="s">
        <v>280</v>
      </c>
      <c r="H148" s="168">
        <v>22</v>
      </c>
      <c r="I148" s="169"/>
      <c r="J148" s="170">
        <f t="shared" si="0"/>
        <v>0</v>
      </c>
      <c r="K148" s="171"/>
      <c r="L148" s="172"/>
      <c r="M148" s="173" t="s">
        <v>1</v>
      </c>
      <c r="N148" s="174" t="s">
        <v>35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175</v>
      </c>
      <c r="AT148" s="162" t="s">
        <v>172</v>
      </c>
      <c r="AU148" s="162" t="s">
        <v>84</v>
      </c>
      <c r="AY148" s="17" t="s">
        <v>164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84</v>
      </c>
      <c r="BK148" s="163">
        <f t="shared" si="9"/>
        <v>0</v>
      </c>
      <c r="BL148" s="17" t="s">
        <v>171</v>
      </c>
      <c r="BM148" s="162" t="s">
        <v>316</v>
      </c>
    </row>
    <row r="149" spans="1:65" s="2" customFormat="1" ht="24.2" customHeight="1">
      <c r="A149" s="32"/>
      <c r="B149" s="149"/>
      <c r="C149" s="150" t="s">
        <v>262</v>
      </c>
      <c r="D149" s="150" t="s">
        <v>167</v>
      </c>
      <c r="E149" s="151" t="s">
        <v>392</v>
      </c>
      <c r="F149" s="152" t="s">
        <v>393</v>
      </c>
      <c r="G149" s="153" t="s">
        <v>180</v>
      </c>
      <c r="H149" s="175"/>
      <c r="I149" s="155"/>
      <c r="J149" s="156">
        <f t="shared" si="0"/>
        <v>0</v>
      </c>
      <c r="K149" s="157"/>
      <c r="L149" s="33"/>
      <c r="M149" s="158" t="s">
        <v>1</v>
      </c>
      <c r="N149" s="159" t="s">
        <v>35</v>
      </c>
      <c r="O149" s="58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171</v>
      </c>
      <c r="AT149" s="162" t="s">
        <v>167</v>
      </c>
      <c r="AU149" s="162" t="s">
        <v>84</v>
      </c>
      <c r="AY149" s="17" t="s">
        <v>164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84</v>
      </c>
      <c r="BK149" s="163">
        <f t="shared" si="9"/>
        <v>0</v>
      </c>
      <c r="BL149" s="17" t="s">
        <v>171</v>
      </c>
      <c r="BM149" s="162" t="s">
        <v>324</v>
      </c>
    </row>
    <row r="150" spans="1:65" s="2" customFormat="1" ht="24.2" customHeight="1">
      <c r="A150" s="32"/>
      <c r="B150" s="149"/>
      <c r="C150" s="150" t="s">
        <v>171</v>
      </c>
      <c r="D150" s="150" t="s">
        <v>167</v>
      </c>
      <c r="E150" s="151" t="s">
        <v>889</v>
      </c>
      <c r="F150" s="152" t="s">
        <v>890</v>
      </c>
      <c r="G150" s="153" t="s">
        <v>180</v>
      </c>
      <c r="H150" s="175"/>
      <c r="I150" s="155"/>
      <c r="J150" s="156">
        <f t="shared" si="0"/>
        <v>0</v>
      </c>
      <c r="K150" s="157"/>
      <c r="L150" s="33"/>
      <c r="M150" s="158" t="s">
        <v>1</v>
      </c>
      <c r="N150" s="159" t="s">
        <v>35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171</v>
      </c>
      <c r="AT150" s="162" t="s">
        <v>167</v>
      </c>
      <c r="AU150" s="162" t="s">
        <v>84</v>
      </c>
      <c r="AY150" s="17" t="s">
        <v>164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84</v>
      </c>
      <c r="BK150" s="163">
        <f t="shared" si="9"/>
        <v>0</v>
      </c>
      <c r="BL150" s="17" t="s">
        <v>171</v>
      </c>
      <c r="BM150" s="162" t="s">
        <v>175</v>
      </c>
    </row>
    <row r="151" spans="1:65" s="12" customFormat="1" ht="22.9" customHeight="1">
      <c r="B151" s="136"/>
      <c r="D151" s="137" t="s">
        <v>68</v>
      </c>
      <c r="E151" s="147" t="s">
        <v>891</v>
      </c>
      <c r="F151" s="147" t="s">
        <v>892</v>
      </c>
      <c r="I151" s="139"/>
      <c r="J151" s="148">
        <f>BK151</f>
        <v>0</v>
      </c>
      <c r="L151" s="136"/>
      <c r="M151" s="141"/>
      <c r="N151" s="142"/>
      <c r="O151" s="142"/>
      <c r="P151" s="143">
        <f>SUM(P152:P155)</f>
        <v>0</v>
      </c>
      <c r="Q151" s="142"/>
      <c r="R151" s="143">
        <f>SUM(R152:R155)</f>
        <v>6.2034576000000001E-4</v>
      </c>
      <c r="S151" s="142"/>
      <c r="T151" s="144">
        <f>SUM(T152:T155)</f>
        <v>0</v>
      </c>
      <c r="AR151" s="137" t="s">
        <v>84</v>
      </c>
      <c r="AT151" s="145" t="s">
        <v>68</v>
      </c>
      <c r="AU151" s="145" t="s">
        <v>77</v>
      </c>
      <c r="AY151" s="137" t="s">
        <v>164</v>
      </c>
      <c r="BK151" s="146">
        <f>SUM(BK152:BK155)</f>
        <v>0</v>
      </c>
    </row>
    <row r="152" spans="1:65" s="2" customFormat="1" ht="24.2" customHeight="1">
      <c r="A152" s="32"/>
      <c r="B152" s="149"/>
      <c r="C152" s="150" t="s">
        <v>269</v>
      </c>
      <c r="D152" s="150" t="s">
        <v>167</v>
      </c>
      <c r="E152" s="151" t="s">
        <v>893</v>
      </c>
      <c r="F152" s="152" t="s">
        <v>894</v>
      </c>
      <c r="G152" s="153" t="s">
        <v>895</v>
      </c>
      <c r="H152" s="154">
        <v>1</v>
      </c>
      <c r="I152" s="155"/>
      <c r="J152" s="156">
        <f>ROUND(I152*H152,2)</f>
        <v>0</v>
      </c>
      <c r="K152" s="157"/>
      <c r="L152" s="33"/>
      <c r="M152" s="158" t="s">
        <v>1</v>
      </c>
      <c r="N152" s="159" t="s">
        <v>35</v>
      </c>
      <c r="O152" s="58"/>
      <c r="P152" s="160">
        <f>O152*H152</f>
        <v>0</v>
      </c>
      <c r="Q152" s="160">
        <v>6.2034576000000001E-4</v>
      </c>
      <c r="R152" s="160">
        <f>Q152*H152</f>
        <v>6.2034576000000001E-4</v>
      </c>
      <c r="S152" s="160">
        <v>0</v>
      </c>
      <c r="T152" s="16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171</v>
      </c>
      <c r="AT152" s="162" t="s">
        <v>167</v>
      </c>
      <c r="AU152" s="162" t="s">
        <v>84</v>
      </c>
      <c r="AY152" s="17" t="s">
        <v>164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7" t="s">
        <v>84</v>
      </c>
      <c r="BK152" s="163">
        <f>ROUND(I152*H152,2)</f>
        <v>0</v>
      </c>
      <c r="BL152" s="17" t="s">
        <v>171</v>
      </c>
      <c r="BM152" s="162" t="s">
        <v>343</v>
      </c>
    </row>
    <row r="153" spans="1:65" s="2" customFormat="1" ht="24.2" customHeight="1">
      <c r="A153" s="32"/>
      <c r="B153" s="149"/>
      <c r="C153" s="164" t="s">
        <v>273</v>
      </c>
      <c r="D153" s="164" t="s">
        <v>172</v>
      </c>
      <c r="E153" s="165" t="s">
        <v>896</v>
      </c>
      <c r="F153" s="166" t="s">
        <v>897</v>
      </c>
      <c r="G153" s="167" t="s">
        <v>293</v>
      </c>
      <c r="H153" s="168">
        <v>1</v>
      </c>
      <c r="I153" s="169"/>
      <c r="J153" s="170">
        <f>ROUND(I153*H153,2)</f>
        <v>0</v>
      </c>
      <c r="K153" s="171"/>
      <c r="L153" s="172"/>
      <c r="M153" s="173" t="s">
        <v>1</v>
      </c>
      <c r="N153" s="174" t="s">
        <v>35</v>
      </c>
      <c r="O153" s="58"/>
      <c r="P153" s="160">
        <f>O153*H153</f>
        <v>0</v>
      </c>
      <c r="Q153" s="160">
        <v>0</v>
      </c>
      <c r="R153" s="160">
        <f>Q153*H153</f>
        <v>0</v>
      </c>
      <c r="S153" s="160">
        <v>0</v>
      </c>
      <c r="T153" s="161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175</v>
      </c>
      <c r="AT153" s="162" t="s">
        <v>172</v>
      </c>
      <c r="AU153" s="162" t="s">
        <v>84</v>
      </c>
      <c r="AY153" s="17" t="s">
        <v>164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7" t="s">
        <v>84</v>
      </c>
      <c r="BK153" s="163">
        <f>ROUND(I153*H153,2)</f>
        <v>0</v>
      </c>
      <c r="BL153" s="17" t="s">
        <v>171</v>
      </c>
      <c r="BM153" s="162" t="s">
        <v>351</v>
      </c>
    </row>
    <row r="154" spans="1:65" s="2" customFormat="1" ht="14.45" customHeight="1">
      <c r="A154" s="32"/>
      <c r="B154" s="149"/>
      <c r="C154" s="150" t="s">
        <v>277</v>
      </c>
      <c r="D154" s="150" t="s">
        <v>167</v>
      </c>
      <c r="E154" s="151" t="s">
        <v>898</v>
      </c>
      <c r="F154" s="152" t="s">
        <v>899</v>
      </c>
      <c r="G154" s="153" t="s">
        <v>180</v>
      </c>
      <c r="H154" s="175"/>
      <c r="I154" s="155"/>
      <c r="J154" s="156">
        <f>ROUND(I154*H154,2)</f>
        <v>0</v>
      </c>
      <c r="K154" s="157"/>
      <c r="L154" s="33"/>
      <c r="M154" s="158" t="s">
        <v>1</v>
      </c>
      <c r="N154" s="159" t="s">
        <v>35</v>
      </c>
      <c r="O154" s="58"/>
      <c r="P154" s="160">
        <f>O154*H154</f>
        <v>0</v>
      </c>
      <c r="Q154" s="160">
        <v>0</v>
      </c>
      <c r="R154" s="160">
        <f>Q154*H154</f>
        <v>0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171</v>
      </c>
      <c r="AT154" s="162" t="s">
        <v>167</v>
      </c>
      <c r="AU154" s="162" t="s">
        <v>84</v>
      </c>
      <c r="AY154" s="17" t="s">
        <v>164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7" t="s">
        <v>84</v>
      </c>
      <c r="BK154" s="163">
        <f>ROUND(I154*H154,2)</f>
        <v>0</v>
      </c>
      <c r="BL154" s="17" t="s">
        <v>171</v>
      </c>
      <c r="BM154" s="162" t="s">
        <v>359</v>
      </c>
    </row>
    <row r="155" spans="1:65" s="2" customFormat="1" ht="24.2" customHeight="1">
      <c r="A155" s="32"/>
      <c r="B155" s="149"/>
      <c r="C155" s="150" t="s">
        <v>7</v>
      </c>
      <c r="D155" s="150" t="s">
        <v>167</v>
      </c>
      <c r="E155" s="151" t="s">
        <v>900</v>
      </c>
      <c r="F155" s="152" t="s">
        <v>901</v>
      </c>
      <c r="G155" s="153" t="s">
        <v>180</v>
      </c>
      <c r="H155" s="175"/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35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171</v>
      </c>
      <c r="AT155" s="162" t="s">
        <v>167</v>
      </c>
      <c r="AU155" s="162" t="s">
        <v>84</v>
      </c>
      <c r="AY155" s="17" t="s">
        <v>164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84</v>
      </c>
      <c r="BK155" s="163">
        <f>ROUND(I155*H155,2)</f>
        <v>0</v>
      </c>
      <c r="BL155" s="17" t="s">
        <v>171</v>
      </c>
      <c r="BM155" s="162" t="s">
        <v>367</v>
      </c>
    </row>
    <row r="156" spans="1:65" s="12" customFormat="1" ht="22.9" customHeight="1">
      <c r="B156" s="136"/>
      <c r="D156" s="137" t="s">
        <v>68</v>
      </c>
      <c r="E156" s="147" t="s">
        <v>902</v>
      </c>
      <c r="F156" s="147" t="s">
        <v>903</v>
      </c>
      <c r="I156" s="139"/>
      <c r="J156" s="148">
        <f>BK156</f>
        <v>0</v>
      </c>
      <c r="L156" s="136"/>
      <c r="M156" s="141"/>
      <c r="N156" s="142"/>
      <c r="O156" s="142"/>
      <c r="P156" s="143">
        <f>SUM(P157:P163)</f>
        <v>0</v>
      </c>
      <c r="Q156" s="142"/>
      <c r="R156" s="143">
        <f>SUM(R157:R163)</f>
        <v>0.28188669840000002</v>
      </c>
      <c r="S156" s="142"/>
      <c r="T156" s="144">
        <f>SUM(T157:T163)</f>
        <v>0</v>
      </c>
      <c r="AR156" s="137" t="s">
        <v>84</v>
      </c>
      <c r="AT156" s="145" t="s">
        <v>68</v>
      </c>
      <c r="AU156" s="145" t="s">
        <v>77</v>
      </c>
      <c r="AY156" s="137" t="s">
        <v>164</v>
      </c>
      <c r="BK156" s="146">
        <f>SUM(BK157:BK163)</f>
        <v>0</v>
      </c>
    </row>
    <row r="157" spans="1:65" s="2" customFormat="1" ht="24.2" customHeight="1">
      <c r="A157" s="32"/>
      <c r="B157" s="149"/>
      <c r="C157" s="150" t="s">
        <v>286</v>
      </c>
      <c r="D157" s="150" t="s">
        <v>167</v>
      </c>
      <c r="E157" s="151" t="s">
        <v>904</v>
      </c>
      <c r="F157" s="152" t="s">
        <v>905</v>
      </c>
      <c r="G157" s="153" t="s">
        <v>280</v>
      </c>
      <c r="H157" s="154">
        <v>44</v>
      </c>
      <c r="I157" s="155"/>
      <c r="J157" s="156">
        <f t="shared" ref="J157:J163" si="10">ROUND(I157*H157,2)</f>
        <v>0</v>
      </c>
      <c r="K157" s="157"/>
      <c r="L157" s="33"/>
      <c r="M157" s="158" t="s">
        <v>1</v>
      </c>
      <c r="N157" s="159" t="s">
        <v>35</v>
      </c>
      <c r="O157" s="58"/>
      <c r="P157" s="160">
        <f t="shared" ref="P157:P163" si="11">O157*H157</f>
        <v>0</v>
      </c>
      <c r="Q157" s="160">
        <v>2.9175476000000001E-3</v>
      </c>
      <c r="R157" s="160">
        <f t="shared" ref="R157:R163" si="12">Q157*H157</f>
        <v>0.1283720944</v>
      </c>
      <c r="S157" s="160">
        <v>0</v>
      </c>
      <c r="T157" s="161">
        <f t="shared" ref="T157:T163" si="13"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171</v>
      </c>
      <c r="AT157" s="162" t="s">
        <v>167</v>
      </c>
      <c r="AU157" s="162" t="s">
        <v>84</v>
      </c>
      <c r="AY157" s="17" t="s">
        <v>164</v>
      </c>
      <c r="BE157" s="163">
        <f t="shared" ref="BE157:BE163" si="14">IF(N157="základná",J157,0)</f>
        <v>0</v>
      </c>
      <c r="BF157" s="163">
        <f t="shared" ref="BF157:BF163" si="15">IF(N157="znížená",J157,0)</f>
        <v>0</v>
      </c>
      <c r="BG157" s="163">
        <f t="shared" ref="BG157:BG163" si="16">IF(N157="zákl. prenesená",J157,0)</f>
        <v>0</v>
      </c>
      <c r="BH157" s="163">
        <f t="shared" ref="BH157:BH163" si="17">IF(N157="zníž. prenesená",J157,0)</f>
        <v>0</v>
      </c>
      <c r="BI157" s="163">
        <f t="shared" ref="BI157:BI163" si="18">IF(N157="nulová",J157,0)</f>
        <v>0</v>
      </c>
      <c r="BJ157" s="17" t="s">
        <v>84</v>
      </c>
      <c r="BK157" s="163">
        <f t="shared" ref="BK157:BK163" si="19">ROUND(I157*H157,2)</f>
        <v>0</v>
      </c>
      <c r="BL157" s="17" t="s">
        <v>171</v>
      </c>
      <c r="BM157" s="162" t="s">
        <v>375</v>
      </c>
    </row>
    <row r="158" spans="1:65" s="2" customFormat="1" ht="24.2" customHeight="1">
      <c r="A158" s="32"/>
      <c r="B158" s="149"/>
      <c r="C158" s="150" t="s">
        <v>290</v>
      </c>
      <c r="D158" s="150" t="s">
        <v>167</v>
      </c>
      <c r="E158" s="151" t="s">
        <v>906</v>
      </c>
      <c r="F158" s="152" t="s">
        <v>907</v>
      </c>
      <c r="G158" s="153" t="s">
        <v>280</v>
      </c>
      <c r="H158" s="154">
        <v>14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35</v>
      </c>
      <c r="O158" s="58"/>
      <c r="P158" s="160">
        <f t="shared" si="11"/>
        <v>0</v>
      </c>
      <c r="Q158" s="160">
        <v>3.820656E-3</v>
      </c>
      <c r="R158" s="160">
        <f t="shared" si="12"/>
        <v>5.3489184000000002E-2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171</v>
      </c>
      <c r="AT158" s="162" t="s">
        <v>167</v>
      </c>
      <c r="AU158" s="162" t="s">
        <v>84</v>
      </c>
      <c r="AY158" s="17" t="s">
        <v>164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84</v>
      </c>
      <c r="BK158" s="163">
        <f t="shared" si="19"/>
        <v>0</v>
      </c>
      <c r="BL158" s="17" t="s">
        <v>171</v>
      </c>
      <c r="BM158" s="162" t="s">
        <v>383</v>
      </c>
    </row>
    <row r="159" spans="1:65" s="2" customFormat="1" ht="24.2" customHeight="1">
      <c r="A159" s="32"/>
      <c r="B159" s="149"/>
      <c r="C159" s="150" t="s">
        <v>295</v>
      </c>
      <c r="D159" s="150" t="s">
        <v>167</v>
      </c>
      <c r="E159" s="151" t="s">
        <v>908</v>
      </c>
      <c r="F159" s="152" t="s">
        <v>909</v>
      </c>
      <c r="G159" s="153" t="s">
        <v>280</v>
      </c>
      <c r="H159" s="154">
        <v>22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35</v>
      </c>
      <c r="O159" s="58"/>
      <c r="P159" s="160">
        <f t="shared" si="11"/>
        <v>0</v>
      </c>
      <c r="Q159" s="160">
        <v>4.5466100000000004E-3</v>
      </c>
      <c r="R159" s="160">
        <f t="shared" si="12"/>
        <v>0.10002542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171</v>
      </c>
      <c r="AT159" s="162" t="s">
        <v>167</v>
      </c>
      <c r="AU159" s="162" t="s">
        <v>84</v>
      </c>
      <c r="AY159" s="17" t="s">
        <v>164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84</v>
      </c>
      <c r="BK159" s="163">
        <f t="shared" si="19"/>
        <v>0</v>
      </c>
      <c r="BL159" s="17" t="s">
        <v>171</v>
      </c>
      <c r="BM159" s="162" t="s">
        <v>391</v>
      </c>
    </row>
    <row r="160" spans="1:65" s="2" customFormat="1" ht="24.2" customHeight="1">
      <c r="A160" s="32"/>
      <c r="B160" s="149"/>
      <c r="C160" s="150" t="s">
        <v>299</v>
      </c>
      <c r="D160" s="150" t="s">
        <v>167</v>
      </c>
      <c r="E160" s="151" t="s">
        <v>910</v>
      </c>
      <c r="F160" s="152" t="s">
        <v>911</v>
      </c>
      <c r="G160" s="153" t="s">
        <v>280</v>
      </c>
      <c r="H160" s="154">
        <v>420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35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171</v>
      </c>
      <c r="AT160" s="162" t="s">
        <v>167</v>
      </c>
      <c r="AU160" s="162" t="s">
        <v>84</v>
      </c>
      <c r="AY160" s="17" t="s">
        <v>164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84</v>
      </c>
      <c r="BK160" s="163">
        <f t="shared" si="19"/>
        <v>0</v>
      </c>
      <c r="BL160" s="17" t="s">
        <v>171</v>
      </c>
      <c r="BM160" s="162" t="s">
        <v>401</v>
      </c>
    </row>
    <row r="161" spans="1:65" s="2" customFormat="1" ht="24.2" customHeight="1">
      <c r="A161" s="32"/>
      <c r="B161" s="149"/>
      <c r="C161" s="150" t="s">
        <v>303</v>
      </c>
      <c r="D161" s="150" t="s">
        <v>167</v>
      </c>
      <c r="E161" s="151" t="s">
        <v>912</v>
      </c>
      <c r="F161" s="152" t="s">
        <v>913</v>
      </c>
      <c r="G161" s="153" t="s">
        <v>280</v>
      </c>
      <c r="H161" s="154">
        <v>200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35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171</v>
      </c>
      <c r="AT161" s="162" t="s">
        <v>167</v>
      </c>
      <c r="AU161" s="162" t="s">
        <v>84</v>
      </c>
      <c r="AY161" s="17" t="s">
        <v>164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84</v>
      </c>
      <c r="BK161" s="163">
        <f t="shared" si="19"/>
        <v>0</v>
      </c>
      <c r="BL161" s="17" t="s">
        <v>171</v>
      </c>
      <c r="BM161" s="162" t="s">
        <v>412</v>
      </c>
    </row>
    <row r="162" spans="1:65" s="2" customFormat="1" ht="24.2" customHeight="1">
      <c r="A162" s="32"/>
      <c r="B162" s="149"/>
      <c r="C162" s="150" t="s">
        <v>308</v>
      </c>
      <c r="D162" s="150" t="s">
        <v>167</v>
      </c>
      <c r="E162" s="151" t="s">
        <v>914</v>
      </c>
      <c r="F162" s="152" t="s">
        <v>915</v>
      </c>
      <c r="G162" s="153" t="s">
        <v>180</v>
      </c>
      <c r="H162" s="175"/>
      <c r="I162" s="155"/>
      <c r="J162" s="156">
        <f t="shared" si="10"/>
        <v>0</v>
      </c>
      <c r="K162" s="157"/>
      <c r="L162" s="33"/>
      <c r="M162" s="158" t="s">
        <v>1</v>
      </c>
      <c r="N162" s="159" t="s">
        <v>35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171</v>
      </c>
      <c r="AT162" s="162" t="s">
        <v>167</v>
      </c>
      <c r="AU162" s="162" t="s">
        <v>84</v>
      </c>
      <c r="AY162" s="17" t="s">
        <v>164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84</v>
      </c>
      <c r="BK162" s="163">
        <f t="shared" si="19"/>
        <v>0</v>
      </c>
      <c r="BL162" s="17" t="s">
        <v>171</v>
      </c>
      <c r="BM162" s="162" t="s">
        <v>422</v>
      </c>
    </row>
    <row r="163" spans="1:65" s="2" customFormat="1" ht="24.2" customHeight="1">
      <c r="A163" s="32"/>
      <c r="B163" s="149"/>
      <c r="C163" s="150" t="s">
        <v>312</v>
      </c>
      <c r="D163" s="150" t="s">
        <v>167</v>
      </c>
      <c r="E163" s="151" t="s">
        <v>916</v>
      </c>
      <c r="F163" s="152" t="s">
        <v>917</v>
      </c>
      <c r="G163" s="153" t="s">
        <v>180</v>
      </c>
      <c r="H163" s="175"/>
      <c r="I163" s="155"/>
      <c r="J163" s="156">
        <f t="shared" si="10"/>
        <v>0</v>
      </c>
      <c r="K163" s="157"/>
      <c r="L163" s="33"/>
      <c r="M163" s="158" t="s">
        <v>1</v>
      </c>
      <c r="N163" s="159" t="s">
        <v>35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171</v>
      </c>
      <c r="AT163" s="162" t="s">
        <v>167</v>
      </c>
      <c r="AU163" s="162" t="s">
        <v>84</v>
      </c>
      <c r="AY163" s="17" t="s">
        <v>164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84</v>
      </c>
      <c r="BK163" s="163">
        <f t="shared" si="19"/>
        <v>0</v>
      </c>
      <c r="BL163" s="17" t="s">
        <v>171</v>
      </c>
      <c r="BM163" s="162" t="s">
        <v>430</v>
      </c>
    </row>
    <row r="164" spans="1:65" s="12" customFormat="1" ht="22.9" customHeight="1">
      <c r="B164" s="136"/>
      <c r="D164" s="137" t="s">
        <v>68</v>
      </c>
      <c r="E164" s="147" t="s">
        <v>918</v>
      </c>
      <c r="F164" s="147" t="s">
        <v>919</v>
      </c>
      <c r="I164" s="139"/>
      <c r="J164" s="148">
        <f>BK164</f>
        <v>0</v>
      </c>
      <c r="L164" s="136"/>
      <c r="M164" s="141"/>
      <c r="N164" s="142"/>
      <c r="O164" s="142"/>
      <c r="P164" s="143">
        <f>SUM(P165:P188)</f>
        <v>0</v>
      </c>
      <c r="Q164" s="142"/>
      <c r="R164" s="143">
        <f>SUM(R165:R188)</f>
        <v>4.5351999999999996E-3</v>
      </c>
      <c r="S164" s="142"/>
      <c r="T164" s="144">
        <f>SUM(T165:T188)</f>
        <v>0</v>
      </c>
      <c r="AR164" s="137" t="s">
        <v>84</v>
      </c>
      <c r="AT164" s="145" t="s">
        <v>68</v>
      </c>
      <c r="AU164" s="145" t="s">
        <v>77</v>
      </c>
      <c r="AY164" s="137" t="s">
        <v>164</v>
      </c>
      <c r="BK164" s="146">
        <f>SUM(BK165:BK188)</f>
        <v>0</v>
      </c>
    </row>
    <row r="165" spans="1:65" s="2" customFormat="1" ht="14.45" customHeight="1">
      <c r="A165" s="32"/>
      <c r="B165" s="149"/>
      <c r="C165" s="150" t="s">
        <v>316</v>
      </c>
      <c r="D165" s="150" t="s">
        <v>167</v>
      </c>
      <c r="E165" s="151" t="s">
        <v>920</v>
      </c>
      <c r="F165" s="152" t="s">
        <v>921</v>
      </c>
      <c r="G165" s="153" t="s">
        <v>293</v>
      </c>
      <c r="H165" s="154">
        <v>22</v>
      </c>
      <c r="I165" s="155"/>
      <c r="J165" s="156">
        <f t="shared" ref="J165:J188" si="20">ROUND(I165*H165,2)</f>
        <v>0</v>
      </c>
      <c r="K165" s="157"/>
      <c r="L165" s="33"/>
      <c r="M165" s="158" t="s">
        <v>1</v>
      </c>
      <c r="N165" s="159" t="s">
        <v>35</v>
      </c>
      <c r="O165" s="58"/>
      <c r="P165" s="160">
        <f t="shared" ref="P165:P188" si="21">O165*H165</f>
        <v>0</v>
      </c>
      <c r="Q165" s="160">
        <v>2.0000000000000002E-5</v>
      </c>
      <c r="R165" s="160">
        <f t="shared" ref="R165:R188" si="22">Q165*H165</f>
        <v>4.4000000000000002E-4</v>
      </c>
      <c r="S165" s="160">
        <v>0</v>
      </c>
      <c r="T165" s="161">
        <f t="shared" ref="T165:T188" si="23"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171</v>
      </c>
      <c r="AT165" s="162" t="s">
        <v>167</v>
      </c>
      <c r="AU165" s="162" t="s">
        <v>84</v>
      </c>
      <c r="AY165" s="17" t="s">
        <v>164</v>
      </c>
      <c r="BE165" s="163">
        <f t="shared" ref="BE165:BE188" si="24">IF(N165="základná",J165,0)</f>
        <v>0</v>
      </c>
      <c r="BF165" s="163">
        <f t="shared" ref="BF165:BF188" si="25">IF(N165="znížená",J165,0)</f>
        <v>0</v>
      </c>
      <c r="BG165" s="163">
        <f t="shared" ref="BG165:BG188" si="26">IF(N165="zákl. prenesená",J165,0)</f>
        <v>0</v>
      </c>
      <c r="BH165" s="163">
        <f t="shared" ref="BH165:BH188" si="27">IF(N165="zníž. prenesená",J165,0)</f>
        <v>0</v>
      </c>
      <c r="BI165" s="163">
        <f t="shared" ref="BI165:BI188" si="28">IF(N165="nulová",J165,0)</f>
        <v>0</v>
      </c>
      <c r="BJ165" s="17" t="s">
        <v>84</v>
      </c>
      <c r="BK165" s="163">
        <f t="shared" ref="BK165:BK188" si="29">ROUND(I165*H165,2)</f>
        <v>0</v>
      </c>
      <c r="BL165" s="17" t="s">
        <v>171</v>
      </c>
      <c r="BM165" s="162" t="s">
        <v>438</v>
      </c>
    </row>
    <row r="166" spans="1:65" s="2" customFormat="1" ht="24.2" customHeight="1">
      <c r="A166" s="32"/>
      <c r="B166" s="149"/>
      <c r="C166" s="164" t="s">
        <v>320</v>
      </c>
      <c r="D166" s="164" t="s">
        <v>172</v>
      </c>
      <c r="E166" s="165" t="s">
        <v>922</v>
      </c>
      <c r="F166" s="166" t="s">
        <v>923</v>
      </c>
      <c r="G166" s="167" t="s">
        <v>293</v>
      </c>
      <c r="H166" s="168">
        <v>19</v>
      </c>
      <c r="I166" s="169"/>
      <c r="J166" s="170">
        <f t="shared" si="20"/>
        <v>0</v>
      </c>
      <c r="K166" s="171"/>
      <c r="L166" s="172"/>
      <c r="M166" s="173" t="s">
        <v>1</v>
      </c>
      <c r="N166" s="174" t="s">
        <v>35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175</v>
      </c>
      <c r="AT166" s="162" t="s">
        <v>172</v>
      </c>
      <c r="AU166" s="162" t="s">
        <v>84</v>
      </c>
      <c r="AY166" s="17" t="s">
        <v>164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84</v>
      </c>
      <c r="BK166" s="163">
        <f t="shared" si="29"/>
        <v>0</v>
      </c>
      <c r="BL166" s="17" t="s">
        <v>171</v>
      </c>
      <c r="BM166" s="162" t="s">
        <v>446</v>
      </c>
    </row>
    <row r="167" spans="1:65" s="2" customFormat="1" ht="24.2" customHeight="1">
      <c r="A167" s="32"/>
      <c r="B167" s="149"/>
      <c r="C167" s="164" t="s">
        <v>324</v>
      </c>
      <c r="D167" s="164" t="s">
        <v>172</v>
      </c>
      <c r="E167" s="165" t="s">
        <v>924</v>
      </c>
      <c r="F167" s="166" t="s">
        <v>925</v>
      </c>
      <c r="G167" s="167" t="s">
        <v>293</v>
      </c>
      <c r="H167" s="168">
        <v>3</v>
      </c>
      <c r="I167" s="169"/>
      <c r="J167" s="170">
        <f t="shared" si="20"/>
        <v>0</v>
      </c>
      <c r="K167" s="171"/>
      <c r="L167" s="172"/>
      <c r="M167" s="173" t="s">
        <v>1</v>
      </c>
      <c r="N167" s="174" t="s">
        <v>35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175</v>
      </c>
      <c r="AT167" s="162" t="s">
        <v>172</v>
      </c>
      <c r="AU167" s="162" t="s">
        <v>84</v>
      </c>
      <c r="AY167" s="17" t="s">
        <v>164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84</v>
      </c>
      <c r="BK167" s="163">
        <f t="shared" si="29"/>
        <v>0</v>
      </c>
      <c r="BL167" s="17" t="s">
        <v>171</v>
      </c>
      <c r="BM167" s="162" t="s">
        <v>456</v>
      </c>
    </row>
    <row r="168" spans="1:65" s="2" customFormat="1" ht="14.45" customHeight="1">
      <c r="A168" s="32"/>
      <c r="B168" s="149"/>
      <c r="C168" s="150" t="s">
        <v>328</v>
      </c>
      <c r="D168" s="150" t="s">
        <v>167</v>
      </c>
      <c r="E168" s="151" t="s">
        <v>926</v>
      </c>
      <c r="F168" s="152" t="s">
        <v>927</v>
      </c>
      <c r="G168" s="153" t="s">
        <v>293</v>
      </c>
      <c r="H168" s="154">
        <v>12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35</v>
      </c>
      <c r="O168" s="58"/>
      <c r="P168" s="160">
        <f t="shared" si="21"/>
        <v>0</v>
      </c>
      <c r="Q168" s="160">
        <v>2.0000000000000002E-5</v>
      </c>
      <c r="R168" s="160">
        <f t="shared" si="22"/>
        <v>2.4000000000000003E-4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171</v>
      </c>
      <c r="AT168" s="162" t="s">
        <v>167</v>
      </c>
      <c r="AU168" s="162" t="s">
        <v>84</v>
      </c>
      <c r="AY168" s="17" t="s">
        <v>164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84</v>
      </c>
      <c r="BK168" s="163">
        <f t="shared" si="29"/>
        <v>0</v>
      </c>
      <c r="BL168" s="17" t="s">
        <v>171</v>
      </c>
      <c r="BM168" s="162" t="s">
        <v>464</v>
      </c>
    </row>
    <row r="169" spans="1:65" s="2" customFormat="1" ht="14.45" customHeight="1">
      <c r="A169" s="32"/>
      <c r="B169" s="149"/>
      <c r="C169" s="164" t="s">
        <v>175</v>
      </c>
      <c r="D169" s="164" t="s">
        <v>172</v>
      </c>
      <c r="E169" s="165" t="s">
        <v>928</v>
      </c>
      <c r="F169" s="166" t="s">
        <v>929</v>
      </c>
      <c r="G169" s="167" t="s">
        <v>293</v>
      </c>
      <c r="H169" s="168">
        <v>6</v>
      </c>
      <c r="I169" s="169"/>
      <c r="J169" s="170">
        <f t="shared" si="20"/>
        <v>0</v>
      </c>
      <c r="K169" s="171"/>
      <c r="L169" s="172"/>
      <c r="M169" s="173" t="s">
        <v>1</v>
      </c>
      <c r="N169" s="174" t="s">
        <v>35</v>
      </c>
      <c r="O169" s="58"/>
      <c r="P169" s="160">
        <f t="shared" si="21"/>
        <v>0</v>
      </c>
      <c r="Q169" s="160">
        <v>0</v>
      </c>
      <c r="R169" s="160">
        <f t="shared" si="22"/>
        <v>0</v>
      </c>
      <c r="S169" s="160">
        <v>0</v>
      </c>
      <c r="T169" s="161">
        <f t="shared" si="2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175</v>
      </c>
      <c r="AT169" s="162" t="s">
        <v>172</v>
      </c>
      <c r="AU169" s="162" t="s">
        <v>84</v>
      </c>
      <c r="AY169" s="17" t="s">
        <v>164</v>
      </c>
      <c r="BE169" s="163">
        <f t="shared" si="24"/>
        <v>0</v>
      </c>
      <c r="BF169" s="163">
        <f t="shared" si="25"/>
        <v>0</v>
      </c>
      <c r="BG169" s="163">
        <f t="shared" si="26"/>
        <v>0</v>
      </c>
      <c r="BH169" s="163">
        <f t="shared" si="27"/>
        <v>0</v>
      </c>
      <c r="BI169" s="163">
        <f t="shared" si="28"/>
        <v>0</v>
      </c>
      <c r="BJ169" s="17" t="s">
        <v>84</v>
      </c>
      <c r="BK169" s="163">
        <f t="shared" si="29"/>
        <v>0</v>
      </c>
      <c r="BL169" s="17" t="s">
        <v>171</v>
      </c>
      <c r="BM169" s="162" t="s">
        <v>472</v>
      </c>
    </row>
    <row r="170" spans="1:65" s="2" customFormat="1" ht="24.2" customHeight="1">
      <c r="A170" s="32"/>
      <c r="B170" s="149"/>
      <c r="C170" s="164" t="s">
        <v>337</v>
      </c>
      <c r="D170" s="164" t="s">
        <v>172</v>
      </c>
      <c r="E170" s="165" t="s">
        <v>930</v>
      </c>
      <c r="F170" s="166" t="s">
        <v>931</v>
      </c>
      <c r="G170" s="167" t="s">
        <v>293</v>
      </c>
      <c r="H170" s="168">
        <v>6</v>
      </c>
      <c r="I170" s="169"/>
      <c r="J170" s="170">
        <f t="shared" si="20"/>
        <v>0</v>
      </c>
      <c r="K170" s="171"/>
      <c r="L170" s="172"/>
      <c r="M170" s="173" t="s">
        <v>1</v>
      </c>
      <c r="N170" s="174" t="s">
        <v>35</v>
      </c>
      <c r="O170" s="58"/>
      <c r="P170" s="160">
        <f t="shared" si="21"/>
        <v>0</v>
      </c>
      <c r="Q170" s="160">
        <v>0</v>
      </c>
      <c r="R170" s="160">
        <f t="shared" si="22"/>
        <v>0</v>
      </c>
      <c r="S170" s="160">
        <v>0</v>
      </c>
      <c r="T170" s="161">
        <f t="shared" si="2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175</v>
      </c>
      <c r="AT170" s="162" t="s">
        <v>172</v>
      </c>
      <c r="AU170" s="162" t="s">
        <v>84</v>
      </c>
      <c r="AY170" s="17" t="s">
        <v>164</v>
      </c>
      <c r="BE170" s="163">
        <f t="shared" si="24"/>
        <v>0</v>
      </c>
      <c r="BF170" s="163">
        <f t="shared" si="25"/>
        <v>0</v>
      </c>
      <c r="BG170" s="163">
        <f t="shared" si="26"/>
        <v>0</v>
      </c>
      <c r="BH170" s="163">
        <f t="shared" si="27"/>
        <v>0</v>
      </c>
      <c r="BI170" s="163">
        <f t="shared" si="28"/>
        <v>0</v>
      </c>
      <c r="BJ170" s="17" t="s">
        <v>84</v>
      </c>
      <c r="BK170" s="163">
        <f t="shared" si="29"/>
        <v>0</v>
      </c>
      <c r="BL170" s="17" t="s">
        <v>171</v>
      </c>
      <c r="BM170" s="162" t="s">
        <v>483</v>
      </c>
    </row>
    <row r="171" spans="1:65" s="2" customFormat="1" ht="14.45" customHeight="1">
      <c r="A171" s="32"/>
      <c r="B171" s="149"/>
      <c r="C171" s="150" t="s">
        <v>343</v>
      </c>
      <c r="D171" s="150" t="s">
        <v>167</v>
      </c>
      <c r="E171" s="151" t="s">
        <v>932</v>
      </c>
      <c r="F171" s="152" t="s">
        <v>933</v>
      </c>
      <c r="G171" s="153" t="s">
        <v>293</v>
      </c>
      <c r="H171" s="154">
        <v>3</v>
      </c>
      <c r="I171" s="155"/>
      <c r="J171" s="156">
        <f t="shared" si="20"/>
        <v>0</v>
      </c>
      <c r="K171" s="157"/>
      <c r="L171" s="33"/>
      <c r="M171" s="158" t="s">
        <v>1</v>
      </c>
      <c r="N171" s="159" t="s">
        <v>35</v>
      </c>
      <c r="O171" s="58"/>
      <c r="P171" s="160">
        <f t="shared" si="21"/>
        <v>0</v>
      </c>
      <c r="Q171" s="160">
        <v>3.0000000000000001E-5</v>
      </c>
      <c r="R171" s="160">
        <f t="shared" si="22"/>
        <v>9.0000000000000006E-5</v>
      </c>
      <c r="S171" s="160">
        <v>0</v>
      </c>
      <c r="T171" s="161">
        <f t="shared" si="2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171</v>
      </c>
      <c r="AT171" s="162" t="s">
        <v>167</v>
      </c>
      <c r="AU171" s="162" t="s">
        <v>84</v>
      </c>
      <c r="AY171" s="17" t="s">
        <v>164</v>
      </c>
      <c r="BE171" s="163">
        <f t="shared" si="24"/>
        <v>0</v>
      </c>
      <c r="BF171" s="163">
        <f t="shared" si="25"/>
        <v>0</v>
      </c>
      <c r="BG171" s="163">
        <f t="shared" si="26"/>
        <v>0</v>
      </c>
      <c r="BH171" s="163">
        <f t="shared" si="27"/>
        <v>0</v>
      </c>
      <c r="BI171" s="163">
        <f t="shared" si="28"/>
        <v>0</v>
      </c>
      <c r="BJ171" s="17" t="s">
        <v>84</v>
      </c>
      <c r="BK171" s="163">
        <f t="shared" si="29"/>
        <v>0</v>
      </c>
      <c r="BL171" s="17" t="s">
        <v>171</v>
      </c>
      <c r="BM171" s="162" t="s">
        <v>493</v>
      </c>
    </row>
    <row r="172" spans="1:65" s="2" customFormat="1" ht="24.2" customHeight="1">
      <c r="A172" s="32"/>
      <c r="B172" s="149"/>
      <c r="C172" s="164" t="s">
        <v>347</v>
      </c>
      <c r="D172" s="164" t="s">
        <v>172</v>
      </c>
      <c r="E172" s="165" t="s">
        <v>934</v>
      </c>
      <c r="F172" s="166" t="s">
        <v>935</v>
      </c>
      <c r="G172" s="167" t="s">
        <v>293</v>
      </c>
      <c r="H172" s="168">
        <v>2</v>
      </c>
      <c r="I172" s="169"/>
      <c r="J172" s="170">
        <f t="shared" si="20"/>
        <v>0</v>
      </c>
      <c r="K172" s="171"/>
      <c r="L172" s="172"/>
      <c r="M172" s="173" t="s">
        <v>1</v>
      </c>
      <c r="N172" s="174" t="s">
        <v>35</v>
      </c>
      <c r="O172" s="58"/>
      <c r="P172" s="160">
        <f t="shared" si="21"/>
        <v>0</v>
      </c>
      <c r="Q172" s="160">
        <v>0</v>
      </c>
      <c r="R172" s="160">
        <f t="shared" si="22"/>
        <v>0</v>
      </c>
      <c r="S172" s="160">
        <v>0</v>
      </c>
      <c r="T172" s="161">
        <f t="shared" si="2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175</v>
      </c>
      <c r="AT172" s="162" t="s">
        <v>172</v>
      </c>
      <c r="AU172" s="162" t="s">
        <v>84</v>
      </c>
      <c r="AY172" s="17" t="s">
        <v>164</v>
      </c>
      <c r="BE172" s="163">
        <f t="shared" si="24"/>
        <v>0</v>
      </c>
      <c r="BF172" s="163">
        <f t="shared" si="25"/>
        <v>0</v>
      </c>
      <c r="BG172" s="163">
        <f t="shared" si="26"/>
        <v>0</v>
      </c>
      <c r="BH172" s="163">
        <f t="shared" si="27"/>
        <v>0</v>
      </c>
      <c r="BI172" s="163">
        <f t="shared" si="28"/>
        <v>0</v>
      </c>
      <c r="BJ172" s="17" t="s">
        <v>84</v>
      </c>
      <c r="BK172" s="163">
        <f t="shared" si="29"/>
        <v>0</v>
      </c>
      <c r="BL172" s="17" t="s">
        <v>171</v>
      </c>
      <c r="BM172" s="162" t="s">
        <v>503</v>
      </c>
    </row>
    <row r="173" spans="1:65" s="2" customFormat="1" ht="14.45" customHeight="1">
      <c r="A173" s="32"/>
      <c r="B173" s="149"/>
      <c r="C173" s="150" t="s">
        <v>351</v>
      </c>
      <c r="D173" s="150" t="s">
        <v>167</v>
      </c>
      <c r="E173" s="151" t="s">
        <v>936</v>
      </c>
      <c r="F173" s="152" t="s">
        <v>937</v>
      </c>
      <c r="G173" s="153" t="s">
        <v>293</v>
      </c>
      <c r="H173" s="154">
        <v>6</v>
      </c>
      <c r="I173" s="155"/>
      <c r="J173" s="156">
        <f t="shared" si="20"/>
        <v>0</v>
      </c>
      <c r="K173" s="157"/>
      <c r="L173" s="33"/>
      <c r="M173" s="158" t="s">
        <v>1</v>
      </c>
      <c r="N173" s="159" t="s">
        <v>35</v>
      </c>
      <c r="O173" s="58"/>
      <c r="P173" s="160">
        <f t="shared" si="21"/>
        <v>0</v>
      </c>
      <c r="Q173" s="160">
        <v>3.0000000000000001E-5</v>
      </c>
      <c r="R173" s="160">
        <f t="shared" si="22"/>
        <v>1.8000000000000001E-4</v>
      </c>
      <c r="S173" s="160">
        <v>0</v>
      </c>
      <c r="T173" s="161">
        <f t="shared" si="2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171</v>
      </c>
      <c r="AT173" s="162" t="s">
        <v>167</v>
      </c>
      <c r="AU173" s="162" t="s">
        <v>84</v>
      </c>
      <c r="AY173" s="17" t="s">
        <v>164</v>
      </c>
      <c r="BE173" s="163">
        <f t="shared" si="24"/>
        <v>0</v>
      </c>
      <c r="BF173" s="163">
        <f t="shared" si="25"/>
        <v>0</v>
      </c>
      <c r="BG173" s="163">
        <f t="shared" si="26"/>
        <v>0</v>
      </c>
      <c r="BH173" s="163">
        <f t="shared" si="27"/>
        <v>0</v>
      </c>
      <c r="BI173" s="163">
        <f t="shared" si="28"/>
        <v>0</v>
      </c>
      <c r="BJ173" s="17" t="s">
        <v>84</v>
      </c>
      <c r="BK173" s="163">
        <f t="shared" si="29"/>
        <v>0</v>
      </c>
      <c r="BL173" s="17" t="s">
        <v>171</v>
      </c>
      <c r="BM173" s="162" t="s">
        <v>513</v>
      </c>
    </row>
    <row r="174" spans="1:65" s="2" customFormat="1" ht="14.45" customHeight="1">
      <c r="A174" s="32"/>
      <c r="B174" s="149"/>
      <c r="C174" s="164" t="s">
        <v>355</v>
      </c>
      <c r="D174" s="164" t="s">
        <v>172</v>
      </c>
      <c r="E174" s="165" t="s">
        <v>938</v>
      </c>
      <c r="F174" s="166" t="s">
        <v>939</v>
      </c>
      <c r="G174" s="167" t="s">
        <v>293</v>
      </c>
      <c r="H174" s="168">
        <v>4</v>
      </c>
      <c r="I174" s="169"/>
      <c r="J174" s="170">
        <f t="shared" si="20"/>
        <v>0</v>
      </c>
      <c r="K174" s="171"/>
      <c r="L174" s="172"/>
      <c r="M174" s="173" t="s">
        <v>1</v>
      </c>
      <c r="N174" s="174" t="s">
        <v>35</v>
      </c>
      <c r="O174" s="58"/>
      <c r="P174" s="160">
        <f t="shared" si="21"/>
        <v>0</v>
      </c>
      <c r="Q174" s="160">
        <v>0</v>
      </c>
      <c r="R174" s="160">
        <f t="shared" si="22"/>
        <v>0</v>
      </c>
      <c r="S174" s="160">
        <v>0</v>
      </c>
      <c r="T174" s="161">
        <f t="shared" si="2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175</v>
      </c>
      <c r="AT174" s="162" t="s">
        <v>172</v>
      </c>
      <c r="AU174" s="162" t="s">
        <v>84</v>
      </c>
      <c r="AY174" s="17" t="s">
        <v>164</v>
      </c>
      <c r="BE174" s="163">
        <f t="shared" si="24"/>
        <v>0</v>
      </c>
      <c r="BF174" s="163">
        <f t="shared" si="25"/>
        <v>0</v>
      </c>
      <c r="BG174" s="163">
        <f t="shared" si="26"/>
        <v>0</v>
      </c>
      <c r="BH174" s="163">
        <f t="shared" si="27"/>
        <v>0</v>
      </c>
      <c r="BI174" s="163">
        <f t="shared" si="28"/>
        <v>0</v>
      </c>
      <c r="BJ174" s="17" t="s">
        <v>84</v>
      </c>
      <c r="BK174" s="163">
        <f t="shared" si="29"/>
        <v>0</v>
      </c>
      <c r="BL174" s="17" t="s">
        <v>171</v>
      </c>
      <c r="BM174" s="162" t="s">
        <v>640</v>
      </c>
    </row>
    <row r="175" spans="1:65" s="2" customFormat="1" ht="14.45" customHeight="1">
      <c r="A175" s="32"/>
      <c r="B175" s="149"/>
      <c r="C175" s="164" t="s">
        <v>359</v>
      </c>
      <c r="D175" s="164" t="s">
        <v>172</v>
      </c>
      <c r="E175" s="165" t="s">
        <v>940</v>
      </c>
      <c r="F175" s="166" t="s">
        <v>941</v>
      </c>
      <c r="G175" s="167" t="s">
        <v>293</v>
      </c>
      <c r="H175" s="168">
        <v>1</v>
      </c>
      <c r="I175" s="169"/>
      <c r="J175" s="170">
        <f t="shared" si="20"/>
        <v>0</v>
      </c>
      <c r="K175" s="171"/>
      <c r="L175" s="172"/>
      <c r="M175" s="173" t="s">
        <v>1</v>
      </c>
      <c r="N175" s="174" t="s">
        <v>35</v>
      </c>
      <c r="O175" s="58"/>
      <c r="P175" s="160">
        <f t="shared" si="21"/>
        <v>0</v>
      </c>
      <c r="Q175" s="160">
        <v>0</v>
      </c>
      <c r="R175" s="160">
        <f t="shared" si="22"/>
        <v>0</v>
      </c>
      <c r="S175" s="160">
        <v>0</v>
      </c>
      <c r="T175" s="161">
        <f t="shared" si="2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175</v>
      </c>
      <c r="AT175" s="162" t="s">
        <v>172</v>
      </c>
      <c r="AU175" s="162" t="s">
        <v>84</v>
      </c>
      <c r="AY175" s="17" t="s">
        <v>164</v>
      </c>
      <c r="BE175" s="163">
        <f t="shared" si="24"/>
        <v>0</v>
      </c>
      <c r="BF175" s="163">
        <f t="shared" si="25"/>
        <v>0</v>
      </c>
      <c r="BG175" s="163">
        <f t="shared" si="26"/>
        <v>0</v>
      </c>
      <c r="BH175" s="163">
        <f t="shared" si="27"/>
        <v>0</v>
      </c>
      <c r="BI175" s="163">
        <f t="shared" si="28"/>
        <v>0</v>
      </c>
      <c r="BJ175" s="17" t="s">
        <v>84</v>
      </c>
      <c r="BK175" s="163">
        <f t="shared" si="29"/>
        <v>0</v>
      </c>
      <c r="BL175" s="17" t="s">
        <v>171</v>
      </c>
      <c r="BM175" s="162" t="s">
        <v>643</v>
      </c>
    </row>
    <row r="176" spans="1:65" s="2" customFormat="1" ht="14.45" customHeight="1">
      <c r="A176" s="32"/>
      <c r="B176" s="149"/>
      <c r="C176" s="164" t="s">
        <v>363</v>
      </c>
      <c r="D176" s="164" t="s">
        <v>172</v>
      </c>
      <c r="E176" s="165" t="s">
        <v>942</v>
      </c>
      <c r="F176" s="166" t="s">
        <v>943</v>
      </c>
      <c r="G176" s="167" t="s">
        <v>293</v>
      </c>
      <c r="H176" s="168">
        <v>1</v>
      </c>
      <c r="I176" s="169"/>
      <c r="J176" s="170">
        <f t="shared" si="20"/>
        <v>0</v>
      </c>
      <c r="K176" s="171"/>
      <c r="L176" s="172"/>
      <c r="M176" s="173" t="s">
        <v>1</v>
      </c>
      <c r="N176" s="174" t="s">
        <v>35</v>
      </c>
      <c r="O176" s="58"/>
      <c r="P176" s="160">
        <f t="shared" si="21"/>
        <v>0</v>
      </c>
      <c r="Q176" s="160">
        <v>0</v>
      </c>
      <c r="R176" s="160">
        <f t="shared" si="22"/>
        <v>0</v>
      </c>
      <c r="S176" s="160">
        <v>0</v>
      </c>
      <c r="T176" s="161">
        <f t="shared" si="2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175</v>
      </c>
      <c r="AT176" s="162" t="s">
        <v>172</v>
      </c>
      <c r="AU176" s="162" t="s">
        <v>84</v>
      </c>
      <c r="AY176" s="17" t="s">
        <v>164</v>
      </c>
      <c r="BE176" s="163">
        <f t="shared" si="24"/>
        <v>0</v>
      </c>
      <c r="BF176" s="163">
        <f t="shared" si="25"/>
        <v>0</v>
      </c>
      <c r="BG176" s="163">
        <f t="shared" si="26"/>
        <v>0</v>
      </c>
      <c r="BH176" s="163">
        <f t="shared" si="27"/>
        <v>0</v>
      </c>
      <c r="BI176" s="163">
        <f t="shared" si="28"/>
        <v>0</v>
      </c>
      <c r="BJ176" s="17" t="s">
        <v>84</v>
      </c>
      <c r="BK176" s="163">
        <f t="shared" si="29"/>
        <v>0</v>
      </c>
      <c r="BL176" s="17" t="s">
        <v>171</v>
      </c>
      <c r="BM176" s="162" t="s">
        <v>646</v>
      </c>
    </row>
    <row r="177" spans="1:65" s="2" customFormat="1" ht="24.2" customHeight="1">
      <c r="A177" s="32"/>
      <c r="B177" s="149"/>
      <c r="C177" s="150" t="s">
        <v>367</v>
      </c>
      <c r="D177" s="150" t="s">
        <v>167</v>
      </c>
      <c r="E177" s="151" t="s">
        <v>944</v>
      </c>
      <c r="F177" s="152" t="s">
        <v>945</v>
      </c>
      <c r="G177" s="153" t="s">
        <v>293</v>
      </c>
      <c r="H177" s="154">
        <v>2</v>
      </c>
      <c r="I177" s="155"/>
      <c r="J177" s="156">
        <f t="shared" si="20"/>
        <v>0</v>
      </c>
      <c r="K177" s="157"/>
      <c r="L177" s="33"/>
      <c r="M177" s="158" t="s">
        <v>1</v>
      </c>
      <c r="N177" s="159" t="s">
        <v>35</v>
      </c>
      <c r="O177" s="58"/>
      <c r="P177" s="160">
        <f t="shared" si="21"/>
        <v>0</v>
      </c>
      <c r="Q177" s="160">
        <v>1.3699999999999999E-5</v>
      </c>
      <c r="R177" s="160">
        <f t="shared" si="22"/>
        <v>2.7399999999999999E-5</v>
      </c>
      <c r="S177" s="160">
        <v>0</v>
      </c>
      <c r="T177" s="161">
        <f t="shared" si="2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171</v>
      </c>
      <c r="AT177" s="162" t="s">
        <v>167</v>
      </c>
      <c r="AU177" s="162" t="s">
        <v>84</v>
      </c>
      <c r="AY177" s="17" t="s">
        <v>164</v>
      </c>
      <c r="BE177" s="163">
        <f t="shared" si="24"/>
        <v>0</v>
      </c>
      <c r="BF177" s="163">
        <f t="shared" si="25"/>
        <v>0</v>
      </c>
      <c r="BG177" s="163">
        <f t="shared" si="26"/>
        <v>0</v>
      </c>
      <c r="BH177" s="163">
        <f t="shared" si="27"/>
        <v>0</v>
      </c>
      <c r="BI177" s="163">
        <f t="shared" si="28"/>
        <v>0</v>
      </c>
      <c r="BJ177" s="17" t="s">
        <v>84</v>
      </c>
      <c r="BK177" s="163">
        <f t="shared" si="29"/>
        <v>0</v>
      </c>
      <c r="BL177" s="17" t="s">
        <v>171</v>
      </c>
      <c r="BM177" s="162" t="s">
        <v>649</v>
      </c>
    </row>
    <row r="178" spans="1:65" s="2" customFormat="1" ht="14.45" customHeight="1">
      <c r="A178" s="32"/>
      <c r="B178" s="149"/>
      <c r="C178" s="164" t="s">
        <v>371</v>
      </c>
      <c r="D178" s="164" t="s">
        <v>172</v>
      </c>
      <c r="E178" s="165" t="s">
        <v>946</v>
      </c>
      <c r="F178" s="166" t="s">
        <v>947</v>
      </c>
      <c r="G178" s="167" t="s">
        <v>293</v>
      </c>
      <c r="H178" s="168">
        <v>2</v>
      </c>
      <c r="I178" s="169"/>
      <c r="J178" s="170">
        <f t="shared" si="20"/>
        <v>0</v>
      </c>
      <c r="K178" s="171"/>
      <c r="L178" s="172"/>
      <c r="M178" s="173" t="s">
        <v>1</v>
      </c>
      <c r="N178" s="174" t="s">
        <v>35</v>
      </c>
      <c r="O178" s="58"/>
      <c r="P178" s="160">
        <f t="shared" si="21"/>
        <v>0</v>
      </c>
      <c r="Q178" s="160">
        <v>0</v>
      </c>
      <c r="R178" s="160">
        <f t="shared" si="22"/>
        <v>0</v>
      </c>
      <c r="S178" s="160">
        <v>0</v>
      </c>
      <c r="T178" s="161">
        <f t="shared" si="2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175</v>
      </c>
      <c r="AT178" s="162" t="s">
        <v>172</v>
      </c>
      <c r="AU178" s="162" t="s">
        <v>84</v>
      </c>
      <c r="AY178" s="17" t="s">
        <v>164</v>
      </c>
      <c r="BE178" s="163">
        <f t="shared" si="24"/>
        <v>0</v>
      </c>
      <c r="BF178" s="163">
        <f t="shared" si="25"/>
        <v>0</v>
      </c>
      <c r="BG178" s="163">
        <f t="shared" si="26"/>
        <v>0</v>
      </c>
      <c r="BH178" s="163">
        <f t="shared" si="27"/>
        <v>0</v>
      </c>
      <c r="BI178" s="163">
        <f t="shared" si="28"/>
        <v>0</v>
      </c>
      <c r="BJ178" s="17" t="s">
        <v>84</v>
      </c>
      <c r="BK178" s="163">
        <f t="shared" si="29"/>
        <v>0</v>
      </c>
      <c r="BL178" s="17" t="s">
        <v>171</v>
      </c>
      <c r="BM178" s="162" t="s">
        <v>652</v>
      </c>
    </row>
    <row r="179" spans="1:65" s="2" customFormat="1" ht="14.45" customHeight="1">
      <c r="A179" s="32"/>
      <c r="B179" s="149"/>
      <c r="C179" s="150" t="s">
        <v>375</v>
      </c>
      <c r="D179" s="150" t="s">
        <v>167</v>
      </c>
      <c r="E179" s="151" t="s">
        <v>948</v>
      </c>
      <c r="F179" s="152" t="s">
        <v>949</v>
      </c>
      <c r="G179" s="153" t="s">
        <v>895</v>
      </c>
      <c r="H179" s="154">
        <v>19</v>
      </c>
      <c r="I179" s="155"/>
      <c r="J179" s="156">
        <f t="shared" si="20"/>
        <v>0</v>
      </c>
      <c r="K179" s="157"/>
      <c r="L179" s="33"/>
      <c r="M179" s="158" t="s">
        <v>1</v>
      </c>
      <c r="N179" s="159" t="s">
        <v>35</v>
      </c>
      <c r="O179" s="58"/>
      <c r="P179" s="160">
        <f t="shared" si="21"/>
        <v>0</v>
      </c>
      <c r="Q179" s="160">
        <v>0</v>
      </c>
      <c r="R179" s="160">
        <f t="shared" si="22"/>
        <v>0</v>
      </c>
      <c r="S179" s="160">
        <v>0</v>
      </c>
      <c r="T179" s="161">
        <f t="shared" si="2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171</v>
      </c>
      <c r="AT179" s="162" t="s">
        <v>167</v>
      </c>
      <c r="AU179" s="162" t="s">
        <v>84</v>
      </c>
      <c r="AY179" s="17" t="s">
        <v>164</v>
      </c>
      <c r="BE179" s="163">
        <f t="shared" si="24"/>
        <v>0</v>
      </c>
      <c r="BF179" s="163">
        <f t="shared" si="25"/>
        <v>0</v>
      </c>
      <c r="BG179" s="163">
        <f t="shared" si="26"/>
        <v>0</v>
      </c>
      <c r="BH179" s="163">
        <f t="shared" si="27"/>
        <v>0</v>
      </c>
      <c r="BI179" s="163">
        <f t="shared" si="28"/>
        <v>0</v>
      </c>
      <c r="BJ179" s="17" t="s">
        <v>84</v>
      </c>
      <c r="BK179" s="163">
        <f t="shared" si="29"/>
        <v>0</v>
      </c>
      <c r="BL179" s="17" t="s">
        <v>171</v>
      </c>
      <c r="BM179" s="162" t="s">
        <v>655</v>
      </c>
    </row>
    <row r="180" spans="1:65" s="2" customFormat="1" ht="37.9" customHeight="1">
      <c r="A180" s="32"/>
      <c r="B180" s="149"/>
      <c r="C180" s="164" t="s">
        <v>379</v>
      </c>
      <c r="D180" s="164" t="s">
        <v>172</v>
      </c>
      <c r="E180" s="165" t="s">
        <v>950</v>
      </c>
      <c r="F180" s="166" t="s">
        <v>951</v>
      </c>
      <c r="G180" s="167" t="s">
        <v>293</v>
      </c>
      <c r="H180" s="168">
        <v>19</v>
      </c>
      <c r="I180" s="169"/>
      <c r="J180" s="170">
        <f t="shared" si="20"/>
        <v>0</v>
      </c>
      <c r="K180" s="171"/>
      <c r="L180" s="172"/>
      <c r="M180" s="173" t="s">
        <v>1</v>
      </c>
      <c r="N180" s="174" t="s">
        <v>35</v>
      </c>
      <c r="O180" s="58"/>
      <c r="P180" s="160">
        <f t="shared" si="21"/>
        <v>0</v>
      </c>
      <c r="Q180" s="160">
        <v>0</v>
      </c>
      <c r="R180" s="160">
        <f t="shared" si="22"/>
        <v>0</v>
      </c>
      <c r="S180" s="160">
        <v>0</v>
      </c>
      <c r="T180" s="161">
        <f t="shared" si="2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175</v>
      </c>
      <c r="AT180" s="162" t="s">
        <v>172</v>
      </c>
      <c r="AU180" s="162" t="s">
        <v>84</v>
      </c>
      <c r="AY180" s="17" t="s">
        <v>164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7" t="s">
        <v>84</v>
      </c>
      <c r="BK180" s="163">
        <f t="shared" si="29"/>
        <v>0</v>
      </c>
      <c r="BL180" s="17" t="s">
        <v>171</v>
      </c>
      <c r="BM180" s="162" t="s">
        <v>658</v>
      </c>
    </row>
    <row r="181" spans="1:65" s="2" customFormat="1" ht="14.45" customHeight="1">
      <c r="A181" s="32"/>
      <c r="B181" s="149"/>
      <c r="C181" s="150" t="s">
        <v>383</v>
      </c>
      <c r="D181" s="150" t="s">
        <v>167</v>
      </c>
      <c r="E181" s="151" t="s">
        <v>952</v>
      </c>
      <c r="F181" s="152" t="s">
        <v>953</v>
      </c>
      <c r="G181" s="153" t="s">
        <v>293</v>
      </c>
      <c r="H181" s="154">
        <v>2</v>
      </c>
      <c r="I181" s="155"/>
      <c r="J181" s="156">
        <f t="shared" si="20"/>
        <v>0</v>
      </c>
      <c r="K181" s="157"/>
      <c r="L181" s="33"/>
      <c r="M181" s="158" t="s">
        <v>1</v>
      </c>
      <c r="N181" s="159" t="s">
        <v>35</v>
      </c>
      <c r="O181" s="58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171</v>
      </c>
      <c r="AT181" s="162" t="s">
        <v>167</v>
      </c>
      <c r="AU181" s="162" t="s">
        <v>84</v>
      </c>
      <c r="AY181" s="17" t="s">
        <v>164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7" t="s">
        <v>84</v>
      </c>
      <c r="BK181" s="163">
        <f t="shared" si="29"/>
        <v>0</v>
      </c>
      <c r="BL181" s="17" t="s">
        <v>171</v>
      </c>
      <c r="BM181" s="162" t="s">
        <v>661</v>
      </c>
    </row>
    <row r="182" spans="1:65" s="2" customFormat="1" ht="14.45" customHeight="1">
      <c r="A182" s="32"/>
      <c r="B182" s="149"/>
      <c r="C182" s="150" t="s">
        <v>387</v>
      </c>
      <c r="D182" s="150" t="s">
        <v>167</v>
      </c>
      <c r="E182" s="151" t="s">
        <v>954</v>
      </c>
      <c r="F182" s="152" t="s">
        <v>955</v>
      </c>
      <c r="G182" s="153" t="s">
        <v>293</v>
      </c>
      <c r="H182" s="154">
        <v>2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35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171</v>
      </c>
      <c r="AT182" s="162" t="s">
        <v>167</v>
      </c>
      <c r="AU182" s="162" t="s">
        <v>84</v>
      </c>
      <c r="AY182" s="17" t="s">
        <v>164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84</v>
      </c>
      <c r="BK182" s="163">
        <f t="shared" si="29"/>
        <v>0</v>
      </c>
      <c r="BL182" s="17" t="s">
        <v>171</v>
      </c>
      <c r="BM182" s="162" t="s">
        <v>664</v>
      </c>
    </row>
    <row r="183" spans="1:65" s="2" customFormat="1" ht="24.2" customHeight="1">
      <c r="A183" s="32"/>
      <c r="B183" s="149"/>
      <c r="C183" s="150" t="s">
        <v>391</v>
      </c>
      <c r="D183" s="150" t="s">
        <v>167</v>
      </c>
      <c r="E183" s="151" t="s">
        <v>956</v>
      </c>
      <c r="F183" s="152" t="s">
        <v>957</v>
      </c>
      <c r="G183" s="153" t="s">
        <v>293</v>
      </c>
      <c r="H183" s="154">
        <v>2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35</v>
      </c>
      <c r="O183" s="58"/>
      <c r="P183" s="160">
        <f t="shared" si="21"/>
        <v>0</v>
      </c>
      <c r="Q183" s="160">
        <v>4.8999999999999998E-4</v>
      </c>
      <c r="R183" s="160">
        <f t="shared" si="22"/>
        <v>9.7999999999999997E-4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171</v>
      </c>
      <c r="AT183" s="162" t="s">
        <v>167</v>
      </c>
      <c r="AU183" s="162" t="s">
        <v>84</v>
      </c>
      <c r="AY183" s="17" t="s">
        <v>164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84</v>
      </c>
      <c r="BK183" s="163">
        <f t="shared" si="29"/>
        <v>0</v>
      </c>
      <c r="BL183" s="17" t="s">
        <v>171</v>
      </c>
      <c r="BM183" s="162" t="s">
        <v>667</v>
      </c>
    </row>
    <row r="184" spans="1:65" s="2" customFormat="1" ht="24.2" customHeight="1">
      <c r="A184" s="32"/>
      <c r="B184" s="149"/>
      <c r="C184" s="150" t="s">
        <v>397</v>
      </c>
      <c r="D184" s="150" t="s">
        <v>167</v>
      </c>
      <c r="E184" s="151" t="s">
        <v>958</v>
      </c>
      <c r="F184" s="152" t="s">
        <v>959</v>
      </c>
      <c r="G184" s="153" t="s">
        <v>293</v>
      </c>
      <c r="H184" s="154">
        <v>2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35</v>
      </c>
      <c r="O184" s="58"/>
      <c r="P184" s="160">
        <f t="shared" si="21"/>
        <v>0</v>
      </c>
      <c r="Q184" s="160">
        <v>5.7939999999999999E-4</v>
      </c>
      <c r="R184" s="160">
        <f t="shared" si="22"/>
        <v>1.1588E-3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171</v>
      </c>
      <c r="AT184" s="162" t="s">
        <v>167</v>
      </c>
      <c r="AU184" s="162" t="s">
        <v>84</v>
      </c>
      <c r="AY184" s="17" t="s">
        <v>164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84</v>
      </c>
      <c r="BK184" s="163">
        <f t="shared" si="29"/>
        <v>0</v>
      </c>
      <c r="BL184" s="17" t="s">
        <v>171</v>
      </c>
      <c r="BM184" s="162" t="s">
        <v>670</v>
      </c>
    </row>
    <row r="185" spans="1:65" s="2" customFormat="1" ht="24.2" customHeight="1">
      <c r="A185" s="32"/>
      <c r="B185" s="149"/>
      <c r="C185" s="164" t="s">
        <v>401</v>
      </c>
      <c r="D185" s="164" t="s">
        <v>172</v>
      </c>
      <c r="E185" s="165" t="s">
        <v>960</v>
      </c>
      <c r="F185" s="166" t="s">
        <v>961</v>
      </c>
      <c r="G185" s="167" t="s">
        <v>293</v>
      </c>
      <c r="H185" s="168">
        <v>2</v>
      </c>
      <c r="I185" s="169"/>
      <c r="J185" s="170">
        <f t="shared" si="20"/>
        <v>0</v>
      </c>
      <c r="K185" s="171"/>
      <c r="L185" s="172"/>
      <c r="M185" s="173" t="s">
        <v>1</v>
      </c>
      <c r="N185" s="174" t="s">
        <v>35</v>
      </c>
      <c r="O185" s="58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175</v>
      </c>
      <c r="AT185" s="162" t="s">
        <v>172</v>
      </c>
      <c r="AU185" s="162" t="s">
        <v>84</v>
      </c>
      <c r="AY185" s="17" t="s">
        <v>164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84</v>
      </c>
      <c r="BK185" s="163">
        <f t="shared" si="29"/>
        <v>0</v>
      </c>
      <c r="BL185" s="17" t="s">
        <v>171</v>
      </c>
      <c r="BM185" s="162" t="s">
        <v>673</v>
      </c>
    </row>
    <row r="186" spans="1:65" s="2" customFormat="1" ht="24.2" customHeight="1">
      <c r="A186" s="32"/>
      <c r="B186" s="149"/>
      <c r="C186" s="150" t="s">
        <v>407</v>
      </c>
      <c r="D186" s="150" t="s">
        <v>167</v>
      </c>
      <c r="E186" s="151" t="s">
        <v>962</v>
      </c>
      <c r="F186" s="152" t="s">
        <v>963</v>
      </c>
      <c r="G186" s="153" t="s">
        <v>293</v>
      </c>
      <c r="H186" s="154">
        <v>6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35</v>
      </c>
      <c r="O186" s="58"/>
      <c r="P186" s="160">
        <f t="shared" si="21"/>
        <v>0</v>
      </c>
      <c r="Q186" s="160">
        <v>2.365E-4</v>
      </c>
      <c r="R186" s="160">
        <f t="shared" si="22"/>
        <v>1.4190000000000001E-3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171</v>
      </c>
      <c r="AT186" s="162" t="s">
        <v>167</v>
      </c>
      <c r="AU186" s="162" t="s">
        <v>84</v>
      </c>
      <c r="AY186" s="17" t="s">
        <v>164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84</v>
      </c>
      <c r="BK186" s="163">
        <f t="shared" si="29"/>
        <v>0</v>
      </c>
      <c r="BL186" s="17" t="s">
        <v>171</v>
      </c>
      <c r="BM186" s="162" t="s">
        <v>676</v>
      </c>
    </row>
    <row r="187" spans="1:65" s="2" customFormat="1" ht="14.45" customHeight="1">
      <c r="A187" s="32"/>
      <c r="B187" s="149"/>
      <c r="C187" s="150" t="s">
        <v>412</v>
      </c>
      <c r="D187" s="150" t="s">
        <v>167</v>
      </c>
      <c r="E187" s="151" t="s">
        <v>964</v>
      </c>
      <c r="F187" s="152" t="s">
        <v>965</v>
      </c>
      <c r="G187" s="153" t="s">
        <v>180</v>
      </c>
      <c r="H187" s="175"/>
      <c r="I187" s="155"/>
      <c r="J187" s="156">
        <f t="shared" si="20"/>
        <v>0</v>
      </c>
      <c r="K187" s="157"/>
      <c r="L187" s="33"/>
      <c r="M187" s="158" t="s">
        <v>1</v>
      </c>
      <c r="N187" s="159" t="s">
        <v>35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171</v>
      </c>
      <c r="AT187" s="162" t="s">
        <v>167</v>
      </c>
      <c r="AU187" s="162" t="s">
        <v>84</v>
      </c>
      <c r="AY187" s="17" t="s">
        <v>164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84</v>
      </c>
      <c r="BK187" s="163">
        <f t="shared" si="29"/>
        <v>0</v>
      </c>
      <c r="BL187" s="17" t="s">
        <v>171</v>
      </c>
      <c r="BM187" s="162" t="s">
        <v>678</v>
      </c>
    </row>
    <row r="188" spans="1:65" s="2" customFormat="1" ht="24.2" customHeight="1">
      <c r="A188" s="32"/>
      <c r="B188" s="149"/>
      <c r="C188" s="150" t="s">
        <v>418</v>
      </c>
      <c r="D188" s="150" t="s">
        <v>167</v>
      </c>
      <c r="E188" s="151" t="s">
        <v>966</v>
      </c>
      <c r="F188" s="152" t="s">
        <v>967</v>
      </c>
      <c r="G188" s="153" t="s">
        <v>180</v>
      </c>
      <c r="H188" s="175"/>
      <c r="I188" s="155"/>
      <c r="J188" s="156">
        <f t="shared" si="20"/>
        <v>0</v>
      </c>
      <c r="K188" s="157"/>
      <c r="L188" s="33"/>
      <c r="M188" s="158" t="s">
        <v>1</v>
      </c>
      <c r="N188" s="159" t="s">
        <v>35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171</v>
      </c>
      <c r="AT188" s="162" t="s">
        <v>167</v>
      </c>
      <c r="AU188" s="162" t="s">
        <v>84</v>
      </c>
      <c r="AY188" s="17" t="s">
        <v>164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84</v>
      </c>
      <c r="BK188" s="163">
        <f t="shared" si="29"/>
        <v>0</v>
      </c>
      <c r="BL188" s="17" t="s">
        <v>171</v>
      </c>
      <c r="BM188" s="162" t="s">
        <v>681</v>
      </c>
    </row>
    <row r="189" spans="1:65" s="12" customFormat="1" ht="22.9" customHeight="1">
      <c r="B189" s="136"/>
      <c r="D189" s="137" t="s">
        <v>68</v>
      </c>
      <c r="E189" s="147" t="s">
        <v>968</v>
      </c>
      <c r="F189" s="147" t="s">
        <v>969</v>
      </c>
      <c r="I189" s="139"/>
      <c r="J189" s="148">
        <f>BK189</f>
        <v>0</v>
      </c>
      <c r="L189" s="136"/>
      <c r="M189" s="141"/>
      <c r="N189" s="142"/>
      <c r="O189" s="142"/>
      <c r="P189" s="143">
        <f>SUM(P190:P214)</f>
        <v>0</v>
      </c>
      <c r="Q189" s="142"/>
      <c r="R189" s="143">
        <f>SUM(R190:R214)</f>
        <v>4.9399999999999997E-4</v>
      </c>
      <c r="S189" s="142"/>
      <c r="T189" s="144">
        <f>SUM(T190:T214)</f>
        <v>0</v>
      </c>
      <c r="AR189" s="137" t="s">
        <v>84</v>
      </c>
      <c r="AT189" s="145" t="s">
        <v>68</v>
      </c>
      <c r="AU189" s="145" t="s">
        <v>77</v>
      </c>
      <c r="AY189" s="137" t="s">
        <v>164</v>
      </c>
      <c r="BK189" s="146">
        <f>SUM(BK190:BK214)</f>
        <v>0</v>
      </c>
    </row>
    <row r="190" spans="1:65" s="2" customFormat="1" ht="24.2" customHeight="1">
      <c r="A190" s="32"/>
      <c r="B190" s="149"/>
      <c r="C190" s="150" t="s">
        <v>422</v>
      </c>
      <c r="D190" s="150" t="s">
        <v>167</v>
      </c>
      <c r="E190" s="151" t="s">
        <v>970</v>
      </c>
      <c r="F190" s="152" t="s">
        <v>971</v>
      </c>
      <c r="G190" s="153" t="s">
        <v>293</v>
      </c>
      <c r="H190" s="154">
        <v>19</v>
      </c>
      <c r="I190" s="155"/>
      <c r="J190" s="156">
        <f t="shared" ref="J190:J214" si="30">ROUND(I190*H190,2)</f>
        <v>0</v>
      </c>
      <c r="K190" s="157"/>
      <c r="L190" s="33"/>
      <c r="M190" s="158" t="s">
        <v>1</v>
      </c>
      <c r="N190" s="159" t="s">
        <v>35</v>
      </c>
      <c r="O190" s="58"/>
      <c r="P190" s="160">
        <f t="shared" ref="P190:P214" si="31">O190*H190</f>
        <v>0</v>
      </c>
      <c r="Q190" s="160">
        <v>0</v>
      </c>
      <c r="R190" s="160">
        <f t="shared" ref="R190:R214" si="32">Q190*H190</f>
        <v>0</v>
      </c>
      <c r="S190" s="160">
        <v>0</v>
      </c>
      <c r="T190" s="161">
        <f t="shared" ref="T190:T214" si="33"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171</v>
      </c>
      <c r="AT190" s="162" t="s">
        <v>167</v>
      </c>
      <c r="AU190" s="162" t="s">
        <v>84</v>
      </c>
      <c r="AY190" s="17" t="s">
        <v>164</v>
      </c>
      <c r="BE190" s="163">
        <f t="shared" ref="BE190:BE214" si="34">IF(N190="základná",J190,0)</f>
        <v>0</v>
      </c>
      <c r="BF190" s="163">
        <f t="shared" ref="BF190:BF214" si="35">IF(N190="znížená",J190,0)</f>
        <v>0</v>
      </c>
      <c r="BG190" s="163">
        <f t="shared" ref="BG190:BG214" si="36">IF(N190="zákl. prenesená",J190,0)</f>
        <v>0</v>
      </c>
      <c r="BH190" s="163">
        <f t="shared" ref="BH190:BH214" si="37">IF(N190="zníž. prenesená",J190,0)</f>
        <v>0</v>
      </c>
      <c r="BI190" s="163">
        <f t="shared" ref="BI190:BI214" si="38">IF(N190="nulová",J190,0)</f>
        <v>0</v>
      </c>
      <c r="BJ190" s="17" t="s">
        <v>84</v>
      </c>
      <c r="BK190" s="163">
        <f t="shared" ref="BK190:BK214" si="39">ROUND(I190*H190,2)</f>
        <v>0</v>
      </c>
      <c r="BL190" s="17" t="s">
        <v>171</v>
      </c>
      <c r="BM190" s="162" t="s">
        <v>684</v>
      </c>
    </row>
    <row r="191" spans="1:65" s="2" customFormat="1" ht="24.2" customHeight="1">
      <c r="A191" s="32"/>
      <c r="B191" s="149"/>
      <c r="C191" s="150" t="s">
        <v>426</v>
      </c>
      <c r="D191" s="150" t="s">
        <v>167</v>
      </c>
      <c r="E191" s="151" t="s">
        <v>972</v>
      </c>
      <c r="F191" s="152" t="s">
        <v>973</v>
      </c>
      <c r="G191" s="153" t="s">
        <v>293</v>
      </c>
      <c r="H191" s="154">
        <v>2</v>
      </c>
      <c r="I191" s="155"/>
      <c r="J191" s="156">
        <f t="shared" si="30"/>
        <v>0</v>
      </c>
      <c r="K191" s="157"/>
      <c r="L191" s="33"/>
      <c r="M191" s="158" t="s">
        <v>1</v>
      </c>
      <c r="N191" s="159" t="s">
        <v>35</v>
      </c>
      <c r="O191" s="58"/>
      <c r="P191" s="160">
        <f t="shared" si="31"/>
        <v>0</v>
      </c>
      <c r="Q191" s="160">
        <v>2.5999999999999998E-5</v>
      </c>
      <c r="R191" s="160">
        <f t="shared" si="32"/>
        <v>5.1999999999999997E-5</v>
      </c>
      <c r="S191" s="160">
        <v>0</v>
      </c>
      <c r="T191" s="161">
        <f t="shared" si="3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171</v>
      </c>
      <c r="AT191" s="162" t="s">
        <v>167</v>
      </c>
      <c r="AU191" s="162" t="s">
        <v>84</v>
      </c>
      <c r="AY191" s="17" t="s">
        <v>164</v>
      </c>
      <c r="BE191" s="163">
        <f t="shared" si="34"/>
        <v>0</v>
      </c>
      <c r="BF191" s="163">
        <f t="shared" si="35"/>
        <v>0</v>
      </c>
      <c r="BG191" s="163">
        <f t="shared" si="36"/>
        <v>0</v>
      </c>
      <c r="BH191" s="163">
        <f t="shared" si="37"/>
        <v>0</v>
      </c>
      <c r="BI191" s="163">
        <f t="shared" si="38"/>
        <v>0</v>
      </c>
      <c r="BJ191" s="17" t="s">
        <v>84</v>
      </c>
      <c r="BK191" s="163">
        <f t="shared" si="39"/>
        <v>0</v>
      </c>
      <c r="BL191" s="17" t="s">
        <v>171</v>
      </c>
      <c r="BM191" s="162" t="s">
        <v>687</v>
      </c>
    </row>
    <row r="192" spans="1:65" s="2" customFormat="1" ht="24.2" customHeight="1">
      <c r="A192" s="32"/>
      <c r="B192" s="149"/>
      <c r="C192" s="164" t="s">
        <v>430</v>
      </c>
      <c r="D192" s="164" t="s">
        <v>172</v>
      </c>
      <c r="E192" s="165" t="s">
        <v>974</v>
      </c>
      <c r="F192" s="166" t="s">
        <v>975</v>
      </c>
      <c r="G192" s="167" t="s">
        <v>293</v>
      </c>
      <c r="H192" s="168">
        <v>1</v>
      </c>
      <c r="I192" s="169"/>
      <c r="J192" s="170">
        <f t="shared" si="30"/>
        <v>0</v>
      </c>
      <c r="K192" s="171"/>
      <c r="L192" s="172"/>
      <c r="M192" s="173" t="s">
        <v>1</v>
      </c>
      <c r="N192" s="174" t="s">
        <v>35</v>
      </c>
      <c r="O192" s="58"/>
      <c r="P192" s="160">
        <f t="shared" si="31"/>
        <v>0</v>
      </c>
      <c r="Q192" s="160">
        <v>0</v>
      </c>
      <c r="R192" s="160">
        <f t="shared" si="32"/>
        <v>0</v>
      </c>
      <c r="S192" s="160">
        <v>0</v>
      </c>
      <c r="T192" s="161">
        <f t="shared" si="3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175</v>
      </c>
      <c r="AT192" s="162" t="s">
        <v>172</v>
      </c>
      <c r="AU192" s="162" t="s">
        <v>84</v>
      </c>
      <c r="AY192" s="17" t="s">
        <v>164</v>
      </c>
      <c r="BE192" s="163">
        <f t="shared" si="34"/>
        <v>0</v>
      </c>
      <c r="BF192" s="163">
        <f t="shared" si="35"/>
        <v>0</v>
      </c>
      <c r="BG192" s="163">
        <f t="shared" si="36"/>
        <v>0</v>
      </c>
      <c r="BH192" s="163">
        <f t="shared" si="37"/>
        <v>0</v>
      </c>
      <c r="BI192" s="163">
        <f t="shared" si="38"/>
        <v>0</v>
      </c>
      <c r="BJ192" s="17" t="s">
        <v>84</v>
      </c>
      <c r="BK192" s="163">
        <f t="shared" si="39"/>
        <v>0</v>
      </c>
      <c r="BL192" s="17" t="s">
        <v>171</v>
      </c>
      <c r="BM192" s="162" t="s">
        <v>690</v>
      </c>
    </row>
    <row r="193" spans="1:65" s="2" customFormat="1" ht="24.2" customHeight="1">
      <c r="A193" s="32"/>
      <c r="B193" s="149"/>
      <c r="C193" s="164" t="s">
        <v>434</v>
      </c>
      <c r="D193" s="164" t="s">
        <v>172</v>
      </c>
      <c r="E193" s="165" t="s">
        <v>976</v>
      </c>
      <c r="F193" s="166" t="s">
        <v>977</v>
      </c>
      <c r="G193" s="167" t="s">
        <v>293</v>
      </c>
      <c r="H193" s="168">
        <v>1</v>
      </c>
      <c r="I193" s="169"/>
      <c r="J193" s="170">
        <f t="shared" si="30"/>
        <v>0</v>
      </c>
      <c r="K193" s="171"/>
      <c r="L193" s="172"/>
      <c r="M193" s="173" t="s">
        <v>1</v>
      </c>
      <c r="N193" s="174" t="s">
        <v>35</v>
      </c>
      <c r="O193" s="58"/>
      <c r="P193" s="160">
        <f t="shared" si="31"/>
        <v>0</v>
      </c>
      <c r="Q193" s="160">
        <v>0</v>
      </c>
      <c r="R193" s="160">
        <f t="shared" si="32"/>
        <v>0</v>
      </c>
      <c r="S193" s="160">
        <v>0</v>
      </c>
      <c r="T193" s="161">
        <f t="shared" si="3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175</v>
      </c>
      <c r="AT193" s="162" t="s">
        <v>172</v>
      </c>
      <c r="AU193" s="162" t="s">
        <v>84</v>
      </c>
      <c r="AY193" s="17" t="s">
        <v>164</v>
      </c>
      <c r="BE193" s="163">
        <f t="shared" si="34"/>
        <v>0</v>
      </c>
      <c r="BF193" s="163">
        <f t="shared" si="35"/>
        <v>0</v>
      </c>
      <c r="BG193" s="163">
        <f t="shared" si="36"/>
        <v>0</v>
      </c>
      <c r="BH193" s="163">
        <f t="shared" si="37"/>
        <v>0</v>
      </c>
      <c r="BI193" s="163">
        <f t="shared" si="38"/>
        <v>0</v>
      </c>
      <c r="BJ193" s="17" t="s">
        <v>84</v>
      </c>
      <c r="BK193" s="163">
        <f t="shared" si="39"/>
        <v>0</v>
      </c>
      <c r="BL193" s="17" t="s">
        <v>171</v>
      </c>
      <c r="BM193" s="162" t="s">
        <v>693</v>
      </c>
    </row>
    <row r="194" spans="1:65" s="2" customFormat="1" ht="24.2" customHeight="1">
      <c r="A194" s="32"/>
      <c r="B194" s="149"/>
      <c r="C194" s="150" t="s">
        <v>438</v>
      </c>
      <c r="D194" s="150" t="s">
        <v>167</v>
      </c>
      <c r="E194" s="151" t="s">
        <v>978</v>
      </c>
      <c r="F194" s="152" t="s">
        <v>979</v>
      </c>
      <c r="G194" s="153" t="s">
        <v>293</v>
      </c>
      <c r="H194" s="154">
        <v>2</v>
      </c>
      <c r="I194" s="155"/>
      <c r="J194" s="156">
        <f t="shared" si="30"/>
        <v>0</v>
      </c>
      <c r="K194" s="157"/>
      <c r="L194" s="33"/>
      <c r="M194" s="158" t="s">
        <v>1</v>
      </c>
      <c r="N194" s="159" t="s">
        <v>35</v>
      </c>
      <c r="O194" s="58"/>
      <c r="P194" s="160">
        <f t="shared" si="31"/>
        <v>0</v>
      </c>
      <c r="Q194" s="160">
        <v>2.5999999999999998E-5</v>
      </c>
      <c r="R194" s="160">
        <f t="shared" si="32"/>
        <v>5.1999999999999997E-5</v>
      </c>
      <c r="S194" s="160">
        <v>0</v>
      </c>
      <c r="T194" s="161">
        <f t="shared" si="3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171</v>
      </c>
      <c r="AT194" s="162" t="s">
        <v>167</v>
      </c>
      <c r="AU194" s="162" t="s">
        <v>84</v>
      </c>
      <c r="AY194" s="17" t="s">
        <v>164</v>
      </c>
      <c r="BE194" s="163">
        <f t="shared" si="34"/>
        <v>0</v>
      </c>
      <c r="BF194" s="163">
        <f t="shared" si="35"/>
        <v>0</v>
      </c>
      <c r="BG194" s="163">
        <f t="shared" si="36"/>
        <v>0</v>
      </c>
      <c r="BH194" s="163">
        <f t="shared" si="37"/>
        <v>0</v>
      </c>
      <c r="BI194" s="163">
        <f t="shared" si="38"/>
        <v>0</v>
      </c>
      <c r="BJ194" s="17" t="s">
        <v>84</v>
      </c>
      <c r="BK194" s="163">
        <f t="shared" si="39"/>
        <v>0</v>
      </c>
      <c r="BL194" s="17" t="s">
        <v>171</v>
      </c>
      <c r="BM194" s="162" t="s">
        <v>696</v>
      </c>
    </row>
    <row r="195" spans="1:65" s="2" customFormat="1" ht="24.2" customHeight="1">
      <c r="A195" s="32"/>
      <c r="B195" s="149"/>
      <c r="C195" s="164" t="s">
        <v>442</v>
      </c>
      <c r="D195" s="164" t="s">
        <v>172</v>
      </c>
      <c r="E195" s="165" t="s">
        <v>980</v>
      </c>
      <c r="F195" s="166" t="s">
        <v>981</v>
      </c>
      <c r="G195" s="167" t="s">
        <v>293</v>
      </c>
      <c r="H195" s="168">
        <v>2</v>
      </c>
      <c r="I195" s="169"/>
      <c r="J195" s="170">
        <f t="shared" si="30"/>
        <v>0</v>
      </c>
      <c r="K195" s="171"/>
      <c r="L195" s="172"/>
      <c r="M195" s="173" t="s">
        <v>1</v>
      </c>
      <c r="N195" s="174" t="s">
        <v>35</v>
      </c>
      <c r="O195" s="58"/>
      <c r="P195" s="160">
        <f t="shared" si="31"/>
        <v>0</v>
      </c>
      <c r="Q195" s="160">
        <v>0</v>
      </c>
      <c r="R195" s="160">
        <f t="shared" si="32"/>
        <v>0</v>
      </c>
      <c r="S195" s="160">
        <v>0</v>
      </c>
      <c r="T195" s="161">
        <f t="shared" si="3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175</v>
      </c>
      <c r="AT195" s="162" t="s">
        <v>172</v>
      </c>
      <c r="AU195" s="162" t="s">
        <v>84</v>
      </c>
      <c r="AY195" s="17" t="s">
        <v>164</v>
      </c>
      <c r="BE195" s="163">
        <f t="shared" si="34"/>
        <v>0</v>
      </c>
      <c r="BF195" s="163">
        <f t="shared" si="35"/>
        <v>0</v>
      </c>
      <c r="BG195" s="163">
        <f t="shared" si="36"/>
        <v>0</v>
      </c>
      <c r="BH195" s="163">
        <f t="shared" si="37"/>
        <v>0</v>
      </c>
      <c r="BI195" s="163">
        <f t="shared" si="38"/>
        <v>0</v>
      </c>
      <c r="BJ195" s="17" t="s">
        <v>84</v>
      </c>
      <c r="BK195" s="163">
        <f t="shared" si="39"/>
        <v>0</v>
      </c>
      <c r="BL195" s="17" t="s">
        <v>171</v>
      </c>
      <c r="BM195" s="162" t="s">
        <v>699</v>
      </c>
    </row>
    <row r="196" spans="1:65" s="2" customFormat="1" ht="24.2" customHeight="1">
      <c r="A196" s="32"/>
      <c r="B196" s="149"/>
      <c r="C196" s="150" t="s">
        <v>446</v>
      </c>
      <c r="D196" s="150" t="s">
        <v>167</v>
      </c>
      <c r="E196" s="151" t="s">
        <v>982</v>
      </c>
      <c r="F196" s="152" t="s">
        <v>983</v>
      </c>
      <c r="G196" s="153" t="s">
        <v>293</v>
      </c>
      <c r="H196" s="154">
        <v>11</v>
      </c>
      <c r="I196" s="155"/>
      <c r="J196" s="156">
        <f t="shared" si="30"/>
        <v>0</v>
      </c>
      <c r="K196" s="157"/>
      <c r="L196" s="33"/>
      <c r="M196" s="158" t="s">
        <v>1</v>
      </c>
      <c r="N196" s="159" t="s">
        <v>35</v>
      </c>
      <c r="O196" s="58"/>
      <c r="P196" s="160">
        <f t="shared" si="31"/>
        <v>0</v>
      </c>
      <c r="Q196" s="160">
        <v>2.5999999999999998E-5</v>
      </c>
      <c r="R196" s="160">
        <f t="shared" si="32"/>
        <v>2.8599999999999996E-4</v>
      </c>
      <c r="S196" s="160">
        <v>0</v>
      </c>
      <c r="T196" s="161">
        <f t="shared" si="3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171</v>
      </c>
      <c r="AT196" s="162" t="s">
        <v>167</v>
      </c>
      <c r="AU196" s="162" t="s">
        <v>84</v>
      </c>
      <c r="AY196" s="17" t="s">
        <v>164</v>
      </c>
      <c r="BE196" s="163">
        <f t="shared" si="34"/>
        <v>0</v>
      </c>
      <c r="BF196" s="163">
        <f t="shared" si="35"/>
        <v>0</v>
      </c>
      <c r="BG196" s="163">
        <f t="shared" si="36"/>
        <v>0</v>
      </c>
      <c r="BH196" s="163">
        <f t="shared" si="37"/>
        <v>0</v>
      </c>
      <c r="BI196" s="163">
        <f t="shared" si="38"/>
        <v>0</v>
      </c>
      <c r="BJ196" s="17" t="s">
        <v>84</v>
      </c>
      <c r="BK196" s="163">
        <f t="shared" si="39"/>
        <v>0</v>
      </c>
      <c r="BL196" s="17" t="s">
        <v>171</v>
      </c>
      <c r="BM196" s="162" t="s">
        <v>702</v>
      </c>
    </row>
    <row r="197" spans="1:65" s="2" customFormat="1" ht="24.2" customHeight="1">
      <c r="A197" s="32"/>
      <c r="B197" s="149"/>
      <c r="C197" s="164" t="s">
        <v>450</v>
      </c>
      <c r="D197" s="164" t="s">
        <v>172</v>
      </c>
      <c r="E197" s="165" t="s">
        <v>984</v>
      </c>
      <c r="F197" s="166" t="s">
        <v>985</v>
      </c>
      <c r="G197" s="167" t="s">
        <v>293</v>
      </c>
      <c r="H197" s="168">
        <v>2</v>
      </c>
      <c r="I197" s="169"/>
      <c r="J197" s="170">
        <f t="shared" si="30"/>
        <v>0</v>
      </c>
      <c r="K197" s="171"/>
      <c r="L197" s="172"/>
      <c r="M197" s="173" t="s">
        <v>1</v>
      </c>
      <c r="N197" s="174" t="s">
        <v>35</v>
      </c>
      <c r="O197" s="58"/>
      <c r="P197" s="160">
        <f t="shared" si="31"/>
        <v>0</v>
      </c>
      <c r="Q197" s="160">
        <v>0</v>
      </c>
      <c r="R197" s="160">
        <f t="shared" si="32"/>
        <v>0</v>
      </c>
      <c r="S197" s="160">
        <v>0</v>
      </c>
      <c r="T197" s="161">
        <f t="shared" si="3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175</v>
      </c>
      <c r="AT197" s="162" t="s">
        <v>172</v>
      </c>
      <c r="AU197" s="162" t="s">
        <v>84</v>
      </c>
      <c r="AY197" s="17" t="s">
        <v>164</v>
      </c>
      <c r="BE197" s="163">
        <f t="shared" si="34"/>
        <v>0</v>
      </c>
      <c r="BF197" s="163">
        <f t="shared" si="35"/>
        <v>0</v>
      </c>
      <c r="BG197" s="163">
        <f t="shared" si="36"/>
        <v>0</v>
      </c>
      <c r="BH197" s="163">
        <f t="shared" si="37"/>
        <v>0</v>
      </c>
      <c r="BI197" s="163">
        <f t="shared" si="38"/>
        <v>0</v>
      </c>
      <c r="BJ197" s="17" t="s">
        <v>84</v>
      </c>
      <c r="BK197" s="163">
        <f t="shared" si="39"/>
        <v>0</v>
      </c>
      <c r="BL197" s="17" t="s">
        <v>171</v>
      </c>
      <c r="BM197" s="162" t="s">
        <v>705</v>
      </c>
    </row>
    <row r="198" spans="1:65" s="2" customFormat="1" ht="24.2" customHeight="1">
      <c r="A198" s="32"/>
      <c r="B198" s="149"/>
      <c r="C198" s="164" t="s">
        <v>456</v>
      </c>
      <c r="D198" s="164" t="s">
        <v>172</v>
      </c>
      <c r="E198" s="165" t="s">
        <v>986</v>
      </c>
      <c r="F198" s="166" t="s">
        <v>987</v>
      </c>
      <c r="G198" s="167" t="s">
        <v>293</v>
      </c>
      <c r="H198" s="168">
        <v>2</v>
      </c>
      <c r="I198" s="169"/>
      <c r="J198" s="170">
        <f t="shared" si="30"/>
        <v>0</v>
      </c>
      <c r="K198" s="171"/>
      <c r="L198" s="172"/>
      <c r="M198" s="173" t="s">
        <v>1</v>
      </c>
      <c r="N198" s="174" t="s">
        <v>35</v>
      </c>
      <c r="O198" s="58"/>
      <c r="P198" s="160">
        <f t="shared" si="31"/>
        <v>0</v>
      </c>
      <c r="Q198" s="160">
        <v>0</v>
      </c>
      <c r="R198" s="160">
        <f t="shared" si="32"/>
        <v>0</v>
      </c>
      <c r="S198" s="160">
        <v>0</v>
      </c>
      <c r="T198" s="161">
        <f t="shared" si="3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175</v>
      </c>
      <c r="AT198" s="162" t="s">
        <v>172</v>
      </c>
      <c r="AU198" s="162" t="s">
        <v>84</v>
      </c>
      <c r="AY198" s="17" t="s">
        <v>164</v>
      </c>
      <c r="BE198" s="163">
        <f t="shared" si="34"/>
        <v>0</v>
      </c>
      <c r="BF198" s="163">
        <f t="shared" si="35"/>
        <v>0</v>
      </c>
      <c r="BG198" s="163">
        <f t="shared" si="36"/>
        <v>0</v>
      </c>
      <c r="BH198" s="163">
        <f t="shared" si="37"/>
        <v>0</v>
      </c>
      <c r="BI198" s="163">
        <f t="shared" si="38"/>
        <v>0</v>
      </c>
      <c r="BJ198" s="17" t="s">
        <v>84</v>
      </c>
      <c r="BK198" s="163">
        <f t="shared" si="39"/>
        <v>0</v>
      </c>
      <c r="BL198" s="17" t="s">
        <v>171</v>
      </c>
      <c r="BM198" s="162" t="s">
        <v>708</v>
      </c>
    </row>
    <row r="199" spans="1:65" s="2" customFormat="1" ht="24.2" customHeight="1">
      <c r="A199" s="32"/>
      <c r="B199" s="149"/>
      <c r="C199" s="164" t="s">
        <v>460</v>
      </c>
      <c r="D199" s="164" t="s">
        <v>172</v>
      </c>
      <c r="E199" s="165" t="s">
        <v>988</v>
      </c>
      <c r="F199" s="166" t="s">
        <v>989</v>
      </c>
      <c r="G199" s="167" t="s">
        <v>293</v>
      </c>
      <c r="H199" s="168">
        <v>7</v>
      </c>
      <c r="I199" s="169"/>
      <c r="J199" s="170">
        <f t="shared" si="30"/>
        <v>0</v>
      </c>
      <c r="K199" s="171"/>
      <c r="L199" s="172"/>
      <c r="M199" s="173" t="s">
        <v>1</v>
      </c>
      <c r="N199" s="174" t="s">
        <v>35</v>
      </c>
      <c r="O199" s="58"/>
      <c r="P199" s="160">
        <f t="shared" si="31"/>
        <v>0</v>
      </c>
      <c r="Q199" s="160">
        <v>0</v>
      </c>
      <c r="R199" s="160">
        <f t="shared" si="32"/>
        <v>0</v>
      </c>
      <c r="S199" s="160">
        <v>0</v>
      </c>
      <c r="T199" s="161">
        <f t="shared" si="3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175</v>
      </c>
      <c r="AT199" s="162" t="s">
        <v>172</v>
      </c>
      <c r="AU199" s="162" t="s">
        <v>84</v>
      </c>
      <c r="AY199" s="17" t="s">
        <v>164</v>
      </c>
      <c r="BE199" s="163">
        <f t="shared" si="34"/>
        <v>0</v>
      </c>
      <c r="BF199" s="163">
        <f t="shared" si="35"/>
        <v>0</v>
      </c>
      <c r="BG199" s="163">
        <f t="shared" si="36"/>
        <v>0</v>
      </c>
      <c r="BH199" s="163">
        <f t="shared" si="37"/>
        <v>0</v>
      </c>
      <c r="BI199" s="163">
        <f t="shared" si="38"/>
        <v>0</v>
      </c>
      <c r="BJ199" s="17" t="s">
        <v>84</v>
      </c>
      <c r="BK199" s="163">
        <f t="shared" si="39"/>
        <v>0</v>
      </c>
      <c r="BL199" s="17" t="s">
        <v>171</v>
      </c>
      <c r="BM199" s="162" t="s">
        <v>711</v>
      </c>
    </row>
    <row r="200" spans="1:65" s="2" customFormat="1" ht="24.2" customHeight="1">
      <c r="A200" s="32"/>
      <c r="B200" s="149"/>
      <c r="C200" s="150" t="s">
        <v>464</v>
      </c>
      <c r="D200" s="150" t="s">
        <v>167</v>
      </c>
      <c r="E200" s="151" t="s">
        <v>990</v>
      </c>
      <c r="F200" s="152" t="s">
        <v>991</v>
      </c>
      <c r="G200" s="153" t="s">
        <v>293</v>
      </c>
      <c r="H200" s="154">
        <v>4</v>
      </c>
      <c r="I200" s="155"/>
      <c r="J200" s="156">
        <f t="shared" si="30"/>
        <v>0</v>
      </c>
      <c r="K200" s="157"/>
      <c r="L200" s="33"/>
      <c r="M200" s="158" t="s">
        <v>1</v>
      </c>
      <c r="N200" s="159" t="s">
        <v>35</v>
      </c>
      <c r="O200" s="58"/>
      <c r="P200" s="160">
        <f t="shared" si="31"/>
        <v>0</v>
      </c>
      <c r="Q200" s="160">
        <v>2.5999999999999998E-5</v>
      </c>
      <c r="R200" s="160">
        <f t="shared" si="32"/>
        <v>1.0399999999999999E-4</v>
      </c>
      <c r="S200" s="160">
        <v>0</v>
      </c>
      <c r="T200" s="161">
        <f t="shared" si="3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2" t="s">
        <v>171</v>
      </c>
      <c r="AT200" s="162" t="s">
        <v>167</v>
      </c>
      <c r="AU200" s="162" t="s">
        <v>84</v>
      </c>
      <c r="AY200" s="17" t="s">
        <v>164</v>
      </c>
      <c r="BE200" s="163">
        <f t="shared" si="34"/>
        <v>0</v>
      </c>
      <c r="BF200" s="163">
        <f t="shared" si="35"/>
        <v>0</v>
      </c>
      <c r="BG200" s="163">
        <f t="shared" si="36"/>
        <v>0</v>
      </c>
      <c r="BH200" s="163">
        <f t="shared" si="37"/>
        <v>0</v>
      </c>
      <c r="BI200" s="163">
        <f t="shared" si="38"/>
        <v>0</v>
      </c>
      <c r="BJ200" s="17" t="s">
        <v>84</v>
      </c>
      <c r="BK200" s="163">
        <f t="shared" si="39"/>
        <v>0</v>
      </c>
      <c r="BL200" s="17" t="s">
        <v>171</v>
      </c>
      <c r="BM200" s="162" t="s">
        <v>714</v>
      </c>
    </row>
    <row r="201" spans="1:65" s="2" customFormat="1" ht="24.2" customHeight="1">
      <c r="A201" s="32"/>
      <c r="B201" s="149"/>
      <c r="C201" s="164" t="s">
        <v>468</v>
      </c>
      <c r="D201" s="164" t="s">
        <v>172</v>
      </c>
      <c r="E201" s="165" t="s">
        <v>992</v>
      </c>
      <c r="F201" s="166" t="s">
        <v>993</v>
      </c>
      <c r="G201" s="167" t="s">
        <v>293</v>
      </c>
      <c r="H201" s="168">
        <v>4</v>
      </c>
      <c r="I201" s="169"/>
      <c r="J201" s="170">
        <f t="shared" si="30"/>
        <v>0</v>
      </c>
      <c r="K201" s="171"/>
      <c r="L201" s="172"/>
      <c r="M201" s="173" t="s">
        <v>1</v>
      </c>
      <c r="N201" s="174" t="s">
        <v>35</v>
      </c>
      <c r="O201" s="58"/>
      <c r="P201" s="160">
        <f t="shared" si="31"/>
        <v>0</v>
      </c>
      <c r="Q201" s="160">
        <v>0</v>
      </c>
      <c r="R201" s="160">
        <f t="shared" si="32"/>
        <v>0</v>
      </c>
      <c r="S201" s="160">
        <v>0</v>
      </c>
      <c r="T201" s="161">
        <f t="shared" si="3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175</v>
      </c>
      <c r="AT201" s="162" t="s">
        <v>172</v>
      </c>
      <c r="AU201" s="162" t="s">
        <v>84</v>
      </c>
      <c r="AY201" s="17" t="s">
        <v>164</v>
      </c>
      <c r="BE201" s="163">
        <f t="shared" si="34"/>
        <v>0</v>
      </c>
      <c r="BF201" s="163">
        <f t="shared" si="35"/>
        <v>0</v>
      </c>
      <c r="BG201" s="163">
        <f t="shared" si="36"/>
        <v>0</v>
      </c>
      <c r="BH201" s="163">
        <f t="shared" si="37"/>
        <v>0</v>
      </c>
      <c r="BI201" s="163">
        <f t="shared" si="38"/>
        <v>0</v>
      </c>
      <c r="BJ201" s="17" t="s">
        <v>84</v>
      </c>
      <c r="BK201" s="163">
        <f t="shared" si="39"/>
        <v>0</v>
      </c>
      <c r="BL201" s="17" t="s">
        <v>171</v>
      </c>
      <c r="BM201" s="162" t="s">
        <v>717</v>
      </c>
    </row>
    <row r="202" spans="1:65" s="2" customFormat="1" ht="24.2" customHeight="1">
      <c r="A202" s="32"/>
      <c r="B202" s="149"/>
      <c r="C202" s="150" t="s">
        <v>472</v>
      </c>
      <c r="D202" s="150" t="s">
        <v>167</v>
      </c>
      <c r="E202" s="151" t="s">
        <v>994</v>
      </c>
      <c r="F202" s="152" t="s">
        <v>995</v>
      </c>
      <c r="G202" s="153" t="s">
        <v>293</v>
      </c>
      <c r="H202" s="154">
        <v>19</v>
      </c>
      <c r="I202" s="155"/>
      <c r="J202" s="156">
        <f t="shared" si="30"/>
        <v>0</v>
      </c>
      <c r="K202" s="157"/>
      <c r="L202" s="33"/>
      <c r="M202" s="158" t="s">
        <v>1</v>
      </c>
      <c r="N202" s="159" t="s">
        <v>35</v>
      </c>
      <c r="O202" s="58"/>
      <c r="P202" s="160">
        <f t="shared" si="31"/>
        <v>0</v>
      </c>
      <c r="Q202" s="160">
        <v>0</v>
      </c>
      <c r="R202" s="160">
        <f t="shared" si="32"/>
        <v>0</v>
      </c>
      <c r="S202" s="160">
        <v>0</v>
      </c>
      <c r="T202" s="161">
        <f t="shared" si="3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171</v>
      </c>
      <c r="AT202" s="162" t="s">
        <v>167</v>
      </c>
      <c r="AU202" s="162" t="s">
        <v>84</v>
      </c>
      <c r="AY202" s="17" t="s">
        <v>164</v>
      </c>
      <c r="BE202" s="163">
        <f t="shared" si="34"/>
        <v>0</v>
      </c>
      <c r="BF202" s="163">
        <f t="shared" si="35"/>
        <v>0</v>
      </c>
      <c r="BG202" s="163">
        <f t="shared" si="36"/>
        <v>0</v>
      </c>
      <c r="BH202" s="163">
        <f t="shared" si="37"/>
        <v>0</v>
      </c>
      <c r="BI202" s="163">
        <f t="shared" si="38"/>
        <v>0</v>
      </c>
      <c r="BJ202" s="17" t="s">
        <v>84</v>
      </c>
      <c r="BK202" s="163">
        <f t="shared" si="39"/>
        <v>0</v>
      </c>
      <c r="BL202" s="17" t="s">
        <v>171</v>
      </c>
      <c r="BM202" s="162" t="s">
        <v>720</v>
      </c>
    </row>
    <row r="203" spans="1:65" s="2" customFormat="1" ht="24.2" customHeight="1">
      <c r="A203" s="32"/>
      <c r="B203" s="149"/>
      <c r="C203" s="150" t="s">
        <v>477</v>
      </c>
      <c r="D203" s="150" t="s">
        <v>167</v>
      </c>
      <c r="E203" s="151" t="s">
        <v>996</v>
      </c>
      <c r="F203" s="152" t="s">
        <v>997</v>
      </c>
      <c r="G203" s="153" t="s">
        <v>293</v>
      </c>
      <c r="H203" s="154">
        <v>1</v>
      </c>
      <c r="I203" s="155"/>
      <c r="J203" s="156">
        <f t="shared" si="30"/>
        <v>0</v>
      </c>
      <c r="K203" s="157"/>
      <c r="L203" s="33"/>
      <c r="M203" s="158" t="s">
        <v>1</v>
      </c>
      <c r="N203" s="159" t="s">
        <v>35</v>
      </c>
      <c r="O203" s="58"/>
      <c r="P203" s="160">
        <f t="shared" si="31"/>
        <v>0</v>
      </c>
      <c r="Q203" s="160">
        <v>0</v>
      </c>
      <c r="R203" s="160">
        <f t="shared" si="32"/>
        <v>0</v>
      </c>
      <c r="S203" s="160">
        <v>0</v>
      </c>
      <c r="T203" s="161">
        <f t="shared" si="3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171</v>
      </c>
      <c r="AT203" s="162" t="s">
        <v>167</v>
      </c>
      <c r="AU203" s="162" t="s">
        <v>84</v>
      </c>
      <c r="AY203" s="17" t="s">
        <v>164</v>
      </c>
      <c r="BE203" s="163">
        <f t="shared" si="34"/>
        <v>0</v>
      </c>
      <c r="BF203" s="163">
        <f t="shared" si="35"/>
        <v>0</v>
      </c>
      <c r="BG203" s="163">
        <f t="shared" si="36"/>
        <v>0</v>
      </c>
      <c r="BH203" s="163">
        <f t="shared" si="37"/>
        <v>0</v>
      </c>
      <c r="BI203" s="163">
        <f t="shared" si="38"/>
        <v>0</v>
      </c>
      <c r="BJ203" s="17" t="s">
        <v>84</v>
      </c>
      <c r="BK203" s="163">
        <f t="shared" si="39"/>
        <v>0</v>
      </c>
      <c r="BL203" s="17" t="s">
        <v>171</v>
      </c>
      <c r="BM203" s="162" t="s">
        <v>723</v>
      </c>
    </row>
    <row r="204" spans="1:65" s="2" customFormat="1" ht="14.45" customHeight="1">
      <c r="A204" s="32"/>
      <c r="B204" s="149"/>
      <c r="C204" s="164" t="s">
        <v>483</v>
      </c>
      <c r="D204" s="164" t="s">
        <v>172</v>
      </c>
      <c r="E204" s="165" t="s">
        <v>998</v>
      </c>
      <c r="F204" s="166" t="s">
        <v>999</v>
      </c>
      <c r="G204" s="167" t="s">
        <v>293</v>
      </c>
      <c r="H204" s="168">
        <v>1</v>
      </c>
      <c r="I204" s="169"/>
      <c r="J204" s="170">
        <f t="shared" si="30"/>
        <v>0</v>
      </c>
      <c r="K204" s="171"/>
      <c r="L204" s="172"/>
      <c r="M204" s="173" t="s">
        <v>1</v>
      </c>
      <c r="N204" s="174" t="s">
        <v>35</v>
      </c>
      <c r="O204" s="58"/>
      <c r="P204" s="160">
        <f t="shared" si="31"/>
        <v>0</v>
      </c>
      <c r="Q204" s="160">
        <v>0</v>
      </c>
      <c r="R204" s="160">
        <f t="shared" si="32"/>
        <v>0</v>
      </c>
      <c r="S204" s="160">
        <v>0</v>
      </c>
      <c r="T204" s="161">
        <f t="shared" si="3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2" t="s">
        <v>175</v>
      </c>
      <c r="AT204" s="162" t="s">
        <v>172</v>
      </c>
      <c r="AU204" s="162" t="s">
        <v>84</v>
      </c>
      <c r="AY204" s="17" t="s">
        <v>164</v>
      </c>
      <c r="BE204" s="163">
        <f t="shared" si="34"/>
        <v>0</v>
      </c>
      <c r="BF204" s="163">
        <f t="shared" si="35"/>
        <v>0</v>
      </c>
      <c r="BG204" s="163">
        <f t="shared" si="36"/>
        <v>0</v>
      </c>
      <c r="BH204" s="163">
        <f t="shared" si="37"/>
        <v>0</v>
      </c>
      <c r="BI204" s="163">
        <f t="shared" si="38"/>
        <v>0</v>
      </c>
      <c r="BJ204" s="17" t="s">
        <v>84</v>
      </c>
      <c r="BK204" s="163">
        <f t="shared" si="39"/>
        <v>0</v>
      </c>
      <c r="BL204" s="17" t="s">
        <v>171</v>
      </c>
      <c r="BM204" s="162" t="s">
        <v>726</v>
      </c>
    </row>
    <row r="205" spans="1:65" s="2" customFormat="1" ht="24.2" customHeight="1">
      <c r="A205" s="32"/>
      <c r="B205" s="149"/>
      <c r="C205" s="150" t="s">
        <v>489</v>
      </c>
      <c r="D205" s="150" t="s">
        <v>167</v>
      </c>
      <c r="E205" s="151" t="s">
        <v>1000</v>
      </c>
      <c r="F205" s="152" t="s">
        <v>1001</v>
      </c>
      <c r="G205" s="153" t="s">
        <v>293</v>
      </c>
      <c r="H205" s="154">
        <v>1</v>
      </c>
      <c r="I205" s="155"/>
      <c r="J205" s="156">
        <f t="shared" si="30"/>
        <v>0</v>
      </c>
      <c r="K205" s="157"/>
      <c r="L205" s="33"/>
      <c r="M205" s="158" t="s">
        <v>1</v>
      </c>
      <c r="N205" s="159" t="s">
        <v>35</v>
      </c>
      <c r="O205" s="58"/>
      <c r="P205" s="160">
        <f t="shared" si="31"/>
        <v>0</v>
      </c>
      <c r="Q205" s="160">
        <v>0</v>
      </c>
      <c r="R205" s="160">
        <f t="shared" si="32"/>
        <v>0</v>
      </c>
      <c r="S205" s="160">
        <v>0</v>
      </c>
      <c r="T205" s="161">
        <f t="shared" si="3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171</v>
      </c>
      <c r="AT205" s="162" t="s">
        <v>167</v>
      </c>
      <c r="AU205" s="162" t="s">
        <v>84</v>
      </c>
      <c r="AY205" s="17" t="s">
        <v>164</v>
      </c>
      <c r="BE205" s="163">
        <f t="shared" si="34"/>
        <v>0</v>
      </c>
      <c r="BF205" s="163">
        <f t="shared" si="35"/>
        <v>0</v>
      </c>
      <c r="BG205" s="163">
        <f t="shared" si="36"/>
        <v>0</v>
      </c>
      <c r="BH205" s="163">
        <f t="shared" si="37"/>
        <v>0</v>
      </c>
      <c r="BI205" s="163">
        <f t="shared" si="38"/>
        <v>0</v>
      </c>
      <c r="BJ205" s="17" t="s">
        <v>84</v>
      </c>
      <c r="BK205" s="163">
        <f t="shared" si="39"/>
        <v>0</v>
      </c>
      <c r="BL205" s="17" t="s">
        <v>171</v>
      </c>
      <c r="BM205" s="162" t="s">
        <v>729</v>
      </c>
    </row>
    <row r="206" spans="1:65" s="2" customFormat="1" ht="14.45" customHeight="1">
      <c r="A206" s="32"/>
      <c r="B206" s="149"/>
      <c r="C206" s="164" t="s">
        <v>493</v>
      </c>
      <c r="D206" s="164" t="s">
        <v>172</v>
      </c>
      <c r="E206" s="165" t="s">
        <v>1002</v>
      </c>
      <c r="F206" s="166" t="s">
        <v>1003</v>
      </c>
      <c r="G206" s="167" t="s">
        <v>293</v>
      </c>
      <c r="H206" s="168">
        <v>1</v>
      </c>
      <c r="I206" s="169"/>
      <c r="J206" s="170">
        <f t="shared" si="30"/>
        <v>0</v>
      </c>
      <c r="K206" s="171"/>
      <c r="L206" s="172"/>
      <c r="M206" s="173" t="s">
        <v>1</v>
      </c>
      <c r="N206" s="174" t="s">
        <v>35</v>
      </c>
      <c r="O206" s="58"/>
      <c r="P206" s="160">
        <f t="shared" si="31"/>
        <v>0</v>
      </c>
      <c r="Q206" s="160">
        <v>0</v>
      </c>
      <c r="R206" s="160">
        <f t="shared" si="32"/>
        <v>0</v>
      </c>
      <c r="S206" s="160">
        <v>0</v>
      </c>
      <c r="T206" s="161">
        <f t="shared" si="3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2" t="s">
        <v>175</v>
      </c>
      <c r="AT206" s="162" t="s">
        <v>172</v>
      </c>
      <c r="AU206" s="162" t="s">
        <v>84</v>
      </c>
      <c r="AY206" s="17" t="s">
        <v>164</v>
      </c>
      <c r="BE206" s="163">
        <f t="shared" si="34"/>
        <v>0</v>
      </c>
      <c r="BF206" s="163">
        <f t="shared" si="35"/>
        <v>0</v>
      </c>
      <c r="BG206" s="163">
        <f t="shared" si="36"/>
        <v>0</v>
      </c>
      <c r="BH206" s="163">
        <f t="shared" si="37"/>
        <v>0</v>
      </c>
      <c r="BI206" s="163">
        <f t="shared" si="38"/>
        <v>0</v>
      </c>
      <c r="BJ206" s="17" t="s">
        <v>84</v>
      </c>
      <c r="BK206" s="163">
        <f t="shared" si="39"/>
        <v>0</v>
      </c>
      <c r="BL206" s="17" t="s">
        <v>171</v>
      </c>
      <c r="BM206" s="162" t="s">
        <v>732</v>
      </c>
    </row>
    <row r="207" spans="1:65" s="2" customFormat="1" ht="24.2" customHeight="1">
      <c r="A207" s="32"/>
      <c r="B207" s="149"/>
      <c r="C207" s="150" t="s">
        <v>499</v>
      </c>
      <c r="D207" s="150" t="s">
        <v>167</v>
      </c>
      <c r="E207" s="151" t="s">
        <v>1004</v>
      </c>
      <c r="F207" s="152" t="s">
        <v>1005</v>
      </c>
      <c r="G207" s="153" t="s">
        <v>293</v>
      </c>
      <c r="H207" s="154">
        <v>1</v>
      </c>
      <c r="I207" s="155"/>
      <c r="J207" s="156">
        <f t="shared" si="30"/>
        <v>0</v>
      </c>
      <c r="K207" s="157"/>
      <c r="L207" s="33"/>
      <c r="M207" s="158" t="s">
        <v>1</v>
      </c>
      <c r="N207" s="159" t="s">
        <v>35</v>
      </c>
      <c r="O207" s="58"/>
      <c r="P207" s="160">
        <f t="shared" si="31"/>
        <v>0</v>
      </c>
      <c r="Q207" s="160">
        <v>0</v>
      </c>
      <c r="R207" s="160">
        <f t="shared" si="32"/>
        <v>0</v>
      </c>
      <c r="S207" s="160">
        <v>0</v>
      </c>
      <c r="T207" s="161">
        <f t="shared" si="3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171</v>
      </c>
      <c r="AT207" s="162" t="s">
        <v>167</v>
      </c>
      <c r="AU207" s="162" t="s">
        <v>84</v>
      </c>
      <c r="AY207" s="17" t="s">
        <v>164</v>
      </c>
      <c r="BE207" s="163">
        <f t="shared" si="34"/>
        <v>0</v>
      </c>
      <c r="BF207" s="163">
        <f t="shared" si="35"/>
        <v>0</v>
      </c>
      <c r="BG207" s="163">
        <f t="shared" si="36"/>
        <v>0</v>
      </c>
      <c r="BH207" s="163">
        <f t="shared" si="37"/>
        <v>0</v>
      </c>
      <c r="BI207" s="163">
        <f t="shared" si="38"/>
        <v>0</v>
      </c>
      <c r="BJ207" s="17" t="s">
        <v>84</v>
      </c>
      <c r="BK207" s="163">
        <f t="shared" si="39"/>
        <v>0</v>
      </c>
      <c r="BL207" s="17" t="s">
        <v>171</v>
      </c>
      <c r="BM207" s="162" t="s">
        <v>735</v>
      </c>
    </row>
    <row r="208" spans="1:65" s="2" customFormat="1" ht="14.45" customHeight="1">
      <c r="A208" s="32"/>
      <c r="B208" s="149"/>
      <c r="C208" s="164" t="s">
        <v>503</v>
      </c>
      <c r="D208" s="164" t="s">
        <v>172</v>
      </c>
      <c r="E208" s="165" t="s">
        <v>1006</v>
      </c>
      <c r="F208" s="166" t="s">
        <v>1007</v>
      </c>
      <c r="G208" s="167" t="s">
        <v>293</v>
      </c>
      <c r="H208" s="168">
        <v>1</v>
      </c>
      <c r="I208" s="169"/>
      <c r="J208" s="170">
        <f t="shared" si="30"/>
        <v>0</v>
      </c>
      <c r="K208" s="171"/>
      <c r="L208" s="172"/>
      <c r="M208" s="173" t="s">
        <v>1</v>
      </c>
      <c r="N208" s="174" t="s">
        <v>35</v>
      </c>
      <c r="O208" s="58"/>
      <c r="P208" s="160">
        <f t="shared" si="31"/>
        <v>0</v>
      </c>
      <c r="Q208" s="160">
        <v>0</v>
      </c>
      <c r="R208" s="160">
        <f t="shared" si="32"/>
        <v>0</v>
      </c>
      <c r="S208" s="160">
        <v>0</v>
      </c>
      <c r="T208" s="161">
        <f t="shared" si="3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175</v>
      </c>
      <c r="AT208" s="162" t="s">
        <v>172</v>
      </c>
      <c r="AU208" s="162" t="s">
        <v>84</v>
      </c>
      <c r="AY208" s="17" t="s">
        <v>164</v>
      </c>
      <c r="BE208" s="163">
        <f t="shared" si="34"/>
        <v>0</v>
      </c>
      <c r="BF208" s="163">
        <f t="shared" si="35"/>
        <v>0</v>
      </c>
      <c r="BG208" s="163">
        <f t="shared" si="36"/>
        <v>0</v>
      </c>
      <c r="BH208" s="163">
        <f t="shared" si="37"/>
        <v>0</v>
      </c>
      <c r="BI208" s="163">
        <f t="shared" si="38"/>
        <v>0</v>
      </c>
      <c r="BJ208" s="17" t="s">
        <v>84</v>
      </c>
      <c r="BK208" s="163">
        <f t="shared" si="39"/>
        <v>0</v>
      </c>
      <c r="BL208" s="17" t="s">
        <v>171</v>
      </c>
      <c r="BM208" s="162" t="s">
        <v>738</v>
      </c>
    </row>
    <row r="209" spans="1:65" s="2" customFormat="1" ht="24.2" customHeight="1">
      <c r="A209" s="32"/>
      <c r="B209" s="149"/>
      <c r="C209" s="150" t="s">
        <v>507</v>
      </c>
      <c r="D209" s="150" t="s">
        <v>167</v>
      </c>
      <c r="E209" s="151" t="s">
        <v>1008</v>
      </c>
      <c r="F209" s="152" t="s">
        <v>1009</v>
      </c>
      <c r="G209" s="153" t="s">
        <v>293</v>
      </c>
      <c r="H209" s="154">
        <v>2</v>
      </c>
      <c r="I209" s="155"/>
      <c r="J209" s="156">
        <f t="shared" si="30"/>
        <v>0</v>
      </c>
      <c r="K209" s="157"/>
      <c r="L209" s="33"/>
      <c r="M209" s="158" t="s">
        <v>1</v>
      </c>
      <c r="N209" s="159" t="s">
        <v>35</v>
      </c>
      <c r="O209" s="58"/>
      <c r="P209" s="160">
        <f t="shared" si="31"/>
        <v>0</v>
      </c>
      <c r="Q209" s="160">
        <v>0</v>
      </c>
      <c r="R209" s="160">
        <f t="shared" si="32"/>
        <v>0</v>
      </c>
      <c r="S209" s="160">
        <v>0</v>
      </c>
      <c r="T209" s="161">
        <f t="shared" si="3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171</v>
      </c>
      <c r="AT209" s="162" t="s">
        <v>167</v>
      </c>
      <c r="AU209" s="162" t="s">
        <v>84</v>
      </c>
      <c r="AY209" s="17" t="s">
        <v>164</v>
      </c>
      <c r="BE209" s="163">
        <f t="shared" si="34"/>
        <v>0</v>
      </c>
      <c r="BF209" s="163">
        <f t="shared" si="35"/>
        <v>0</v>
      </c>
      <c r="BG209" s="163">
        <f t="shared" si="36"/>
        <v>0</v>
      </c>
      <c r="BH209" s="163">
        <f t="shared" si="37"/>
        <v>0</v>
      </c>
      <c r="BI209" s="163">
        <f t="shared" si="38"/>
        <v>0</v>
      </c>
      <c r="BJ209" s="17" t="s">
        <v>84</v>
      </c>
      <c r="BK209" s="163">
        <f t="shared" si="39"/>
        <v>0</v>
      </c>
      <c r="BL209" s="17" t="s">
        <v>171</v>
      </c>
      <c r="BM209" s="162" t="s">
        <v>741</v>
      </c>
    </row>
    <row r="210" spans="1:65" s="2" customFormat="1" ht="14.45" customHeight="1">
      <c r="A210" s="32"/>
      <c r="B210" s="149"/>
      <c r="C210" s="164" t="s">
        <v>513</v>
      </c>
      <c r="D210" s="164" t="s">
        <v>172</v>
      </c>
      <c r="E210" s="165" t="s">
        <v>1010</v>
      </c>
      <c r="F210" s="166" t="s">
        <v>1011</v>
      </c>
      <c r="G210" s="167" t="s">
        <v>293</v>
      </c>
      <c r="H210" s="168">
        <v>2</v>
      </c>
      <c r="I210" s="169"/>
      <c r="J210" s="170">
        <f t="shared" si="30"/>
        <v>0</v>
      </c>
      <c r="K210" s="171"/>
      <c r="L210" s="172"/>
      <c r="M210" s="173" t="s">
        <v>1</v>
      </c>
      <c r="N210" s="174" t="s">
        <v>35</v>
      </c>
      <c r="O210" s="58"/>
      <c r="P210" s="160">
        <f t="shared" si="31"/>
        <v>0</v>
      </c>
      <c r="Q210" s="160">
        <v>0</v>
      </c>
      <c r="R210" s="160">
        <f t="shared" si="32"/>
        <v>0</v>
      </c>
      <c r="S210" s="160">
        <v>0</v>
      </c>
      <c r="T210" s="161">
        <f t="shared" si="3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175</v>
      </c>
      <c r="AT210" s="162" t="s">
        <v>172</v>
      </c>
      <c r="AU210" s="162" t="s">
        <v>84</v>
      </c>
      <c r="AY210" s="17" t="s">
        <v>164</v>
      </c>
      <c r="BE210" s="163">
        <f t="shared" si="34"/>
        <v>0</v>
      </c>
      <c r="BF210" s="163">
        <f t="shared" si="35"/>
        <v>0</v>
      </c>
      <c r="BG210" s="163">
        <f t="shared" si="36"/>
        <v>0</v>
      </c>
      <c r="BH210" s="163">
        <f t="shared" si="37"/>
        <v>0</v>
      </c>
      <c r="BI210" s="163">
        <f t="shared" si="38"/>
        <v>0</v>
      </c>
      <c r="BJ210" s="17" t="s">
        <v>84</v>
      </c>
      <c r="BK210" s="163">
        <f t="shared" si="39"/>
        <v>0</v>
      </c>
      <c r="BL210" s="17" t="s">
        <v>171</v>
      </c>
      <c r="BM210" s="162" t="s">
        <v>744</v>
      </c>
    </row>
    <row r="211" spans="1:65" s="2" customFormat="1" ht="24.2" customHeight="1">
      <c r="A211" s="32"/>
      <c r="B211" s="149"/>
      <c r="C211" s="150" t="s">
        <v>517</v>
      </c>
      <c r="D211" s="150" t="s">
        <v>167</v>
      </c>
      <c r="E211" s="151" t="s">
        <v>1012</v>
      </c>
      <c r="F211" s="152" t="s">
        <v>1013</v>
      </c>
      <c r="G211" s="153" t="s">
        <v>293</v>
      </c>
      <c r="H211" s="154">
        <v>1</v>
      </c>
      <c r="I211" s="155"/>
      <c r="J211" s="156">
        <f t="shared" si="30"/>
        <v>0</v>
      </c>
      <c r="K211" s="157"/>
      <c r="L211" s="33"/>
      <c r="M211" s="158" t="s">
        <v>1</v>
      </c>
      <c r="N211" s="159" t="s">
        <v>35</v>
      </c>
      <c r="O211" s="58"/>
      <c r="P211" s="160">
        <f t="shared" si="31"/>
        <v>0</v>
      </c>
      <c r="Q211" s="160">
        <v>0</v>
      </c>
      <c r="R211" s="160">
        <f t="shared" si="32"/>
        <v>0</v>
      </c>
      <c r="S211" s="160">
        <v>0</v>
      </c>
      <c r="T211" s="161">
        <f t="shared" si="3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171</v>
      </c>
      <c r="AT211" s="162" t="s">
        <v>167</v>
      </c>
      <c r="AU211" s="162" t="s">
        <v>84</v>
      </c>
      <c r="AY211" s="17" t="s">
        <v>164</v>
      </c>
      <c r="BE211" s="163">
        <f t="shared" si="34"/>
        <v>0</v>
      </c>
      <c r="BF211" s="163">
        <f t="shared" si="35"/>
        <v>0</v>
      </c>
      <c r="BG211" s="163">
        <f t="shared" si="36"/>
        <v>0</v>
      </c>
      <c r="BH211" s="163">
        <f t="shared" si="37"/>
        <v>0</v>
      </c>
      <c r="BI211" s="163">
        <f t="shared" si="38"/>
        <v>0</v>
      </c>
      <c r="BJ211" s="17" t="s">
        <v>84</v>
      </c>
      <c r="BK211" s="163">
        <f t="shared" si="39"/>
        <v>0</v>
      </c>
      <c r="BL211" s="17" t="s">
        <v>171</v>
      </c>
      <c r="BM211" s="162" t="s">
        <v>747</v>
      </c>
    </row>
    <row r="212" spans="1:65" s="2" customFormat="1" ht="14.45" customHeight="1">
      <c r="A212" s="32"/>
      <c r="B212" s="149"/>
      <c r="C212" s="164" t="s">
        <v>640</v>
      </c>
      <c r="D212" s="164" t="s">
        <v>172</v>
      </c>
      <c r="E212" s="165" t="s">
        <v>1014</v>
      </c>
      <c r="F212" s="166" t="s">
        <v>1015</v>
      </c>
      <c r="G212" s="167" t="s">
        <v>293</v>
      </c>
      <c r="H212" s="168">
        <v>1</v>
      </c>
      <c r="I212" s="169"/>
      <c r="J212" s="170">
        <f t="shared" si="30"/>
        <v>0</v>
      </c>
      <c r="K212" s="171"/>
      <c r="L212" s="172"/>
      <c r="M212" s="173" t="s">
        <v>1</v>
      </c>
      <c r="N212" s="174" t="s">
        <v>35</v>
      </c>
      <c r="O212" s="58"/>
      <c r="P212" s="160">
        <f t="shared" si="31"/>
        <v>0</v>
      </c>
      <c r="Q212" s="160">
        <v>0</v>
      </c>
      <c r="R212" s="160">
        <f t="shared" si="32"/>
        <v>0</v>
      </c>
      <c r="S212" s="160">
        <v>0</v>
      </c>
      <c r="T212" s="161">
        <f t="shared" si="3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2" t="s">
        <v>175</v>
      </c>
      <c r="AT212" s="162" t="s">
        <v>172</v>
      </c>
      <c r="AU212" s="162" t="s">
        <v>84</v>
      </c>
      <c r="AY212" s="17" t="s">
        <v>164</v>
      </c>
      <c r="BE212" s="163">
        <f t="shared" si="34"/>
        <v>0</v>
      </c>
      <c r="BF212" s="163">
        <f t="shared" si="35"/>
        <v>0</v>
      </c>
      <c r="BG212" s="163">
        <f t="shared" si="36"/>
        <v>0</v>
      </c>
      <c r="BH212" s="163">
        <f t="shared" si="37"/>
        <v>0</v>
      </c>
      <c r="BI212" s="163">
        <f t="shared" si="38"/>
        <v>0</v>
      </c>
      <c r="BJ212" s="17" t="s">
        <v>84</v>
      </c>
      <c r="BK212" s="163">
        <f t="shared" si="39"/>
        <v>0</v>
      </c>
      <c r="BL212" s="17" t="s">
        <v>171</v>
      </c>
      <c r="BM212" s="162" t="s">
        <v>750</v>
      </c>
    </row>
    <row r="213" spans="1:65" s="2" customFormat="1" ht="24.2" customHeight="1">
      <c r="A213" s="32"/>
      <c r="B213" s="149"/>
      <c r="C213" s="150" t="s">
        <v>751</v>
      </c>
      <c r="D213" s="150" t="s">
        <v>167</v>
      </c>
      <c r="E213" s="151" t="s">
        <v>1016</v>
      </c>
      <c r="F213" s="152" t="s">
        <v>1017</v>
      </c>
      <c r="G213" s="153" t="s">
        <v>180</v>
      </c>
      <c r="H213" s="175"/>
      <c r="I213" s="155"/>
      <c r="J213" s="156">
        <f t="shared" si="30"/>
        <v>0</v>
      </c>
      <c r="K213" s="157"/>
      <c r="L213" s="33"/>
      <c r="M213" s="158" t="s">
        <v>1</v>
      </c>
      <c r="N213" s="159" t="s">
        <v>35</v>
      </c>
      <c r="O213" s="58"/>
      <c r="P213" s="160">
        <f t="shared" si="31"/>
        <v>0</v>
      </c>
      <c r="Q213" s="160">
        <v>0</v>
      </c>
      <c r="R213" s="160">
        <f t="shared" si="32"/>
        <v>0</v>
      </c>
      <c r="S213" s="160">
        <v>0</v>
      </c>
      <c r="T213" s="161">
        <f t="shared" si="3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2" t="s">
        <v>171</v>
      </c>
      <c r="AT213" s="162" t="s">
        <v>167</v>
      </c>
      <c r="AU213" s="162" t="s">
        <v>84</v>
      </c>
      <c r="AY213" s="17" t="s">
        <v>164</v>
      </c>
      <c r="BE213" s="163">
        <f t="shared" si="34"/>
        <v>0</v>
      </c>
      <c r="BF213" s="163">
        <f t="shared" si="35"/>
        <v>0</v>
      </c>
      <c r="BG213" s="163">
        <f t="shared" si="36"/>
        <v>0</v>
      </c>
      <c r="BH213" s="163">
        <f t="shared" si="37"/>
        <v>0</v>
      </c>
      <c r="BI213" s="163">
        <f t="shared" si="38"/>
        <v>0</v>
      </c>
      <c r="BJ213" s="17" t="s">
        <v>84</v>
      </c>
      <c r="BK213" s="163">
        <f t="shared" si="39"/>
        <v>0</v>
      </c>
      <c r="BL213" s="17" t="s">
        <v>171</v>
      </c>
      <c r="BM213" s="162" t="s">
        <v>754</v>
      </c>
    </row>
    <row r="214" spans="1:65" s="2" customFormat="1" ht="24.2" customHeight="1">
      <c r="A214" s="32"/>
      <c r="B214" s="149"/>
      <c r="C214" s="150" t="s">
        <v>643</v>
      </c>
      <c r="D214" s="150" t="s">
        <v>167</v>
      </c>
      <c r="E214" s="151" t="s">
        <v>1018</v>
      </c>
      <c r="F214" s="152" t="s">
        <v>1019</v>
      </c>
      <c r="G214" s="153" t="s">
        <v>180</v>
      </c>
      <c r="H214" s="175"/>
      <c r="I214" s="155"/>
      <c r="J214" s="156">
        <f t="shared" si="30"/>
        <v>0</v>
      </c>
      <c r="K214" s="157"/>
      <c r="L214" s="33"/>
      <c r="M214" s="158" t="s">
        <v>1</v>
      </c>
      <c r="N214" s="159" t="s">
        <v>35</v>
      </c>
      <c r="O214" s="58"/>
      <c r="P214" s="160">
        <f t="shared" si="31"/>
        <v>0</v>
      </c>
      <c r="Q214" s="160">
        <v>0</v>
      </c>
      <c r="R214" s="160">
        <f t="shared" si="32"/>
        <v>0</v>
      </c>
      <c r="S214" s="160">
        <v>0</v>
      </c>
      <c r="T214" s="161">
        <f t="shared" si="33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2" t="s">
        <v>171</v>
      </c>
      <c r="AT214" s="162" t="s">
        <v>167</v>
      </c>
      <c r="AU214" s="162" t="s">
        <v>84</v>
      </c>
      <c r="AY214" s="17" t="s">
        <v>164</v>
      </c>
      <c r="BE214" s="163">
        <f t="shared" si="34"/>
        <v>0</v>
      </c>
      <c r="BF214" s="163">
        <f t="shared" si="35"/>
        <v>0</v>
      </c>
      <c r="BG214" s="163">
        <f t="shared" si="36"/>
        <v>0</v>
      </c>
      <c r="BH214" s="163">
        <f t="shared" si="37"/>
        <v>0</v>
      </c>
      <c r="BI214" s="163">
        <f t="shared" si="38"/>
        <v>0</v>
      </c>
      <c r="BJ214" s="17" t="s">
        <v>84</v>
      </c>
      <c r="BK214" s="163">
        <f t="shared" si="39"/>
        <v>0</v>
      </c>
      <c r="BL214" s="17" t="s">
        <v>171</v>
      </c>
      <c r="BM214" s="162" t="s">
        <v>757</v>
      </c>
    </row>
    <row r="215" spans="1:65" s="12" customFormat="1" ht="22.9" customHeight="1">
      <c r="B215" s="136"/>
      <c r="D215" s="137" t="s">
        <v>68</v>
      </c>
      <c r="E215" s="147" t="s">
        <v>497</v>
      </c>
      <c r="F215" s="147" t="s">
        <v>498</v>
      </c>
      <c r="I215" s="139"/>
      <c r="J215" s="148">
        <f>BK215</f>
        <v>0</v>
      </c>
      <c r="L215" s="136"/>
      <c r="M215" s="141"/>
      <c r="N215" s="142"/>
      <c r="O215" s="142"/>
      <c r="P215" s="143">
        <f>P216</f>
        <v>0</v>
      </c>
      <c r="Q215" s="142"/>
      <c r="R215" s="143">
        <f>R216</f>
        <v>5.5504000000000005E-3</v>
      </c>
      <c r="S215" s="142"/>
      <c r="T215" s="144">
        <f>T216</f>
        <v>0</v>
      </c>
      <c r="AR215" s="137" t="s">
        <v>84</v>
      </c>
      <c r="AT215" s="145" t="s">
        <v>68</v>
      </c>
      <c r="AU215" s="145" t="s">
        <v>77</v>
      </c>
      <c r="AY215" s="137" t="s">
        <v>164</v>
      </c>
      <c r="BK215" s="146">
        <f>BK216</f>
        <v>0</v>
      </c>
    </row>
    <row r="216" spans="1:65" s="2" customFormat="1" ht="24.2" customHeight="1">
      <c r="A216" s="32"/>
      <c r="B216" s="149"/>
      <c r="C216" s="150" t="s">
        <v>758</v>
      </c>
      <c r="D216" s="150" t="s">
        <v>167</v>
      </c>
      <c r="E216" s="151" t="s">
        <v>1020</v>
      </c>
      <c r="F216" s="152" t="s">
        <v>1021</v>
      </c>
      <c r="G216" s="153" t="s">
        <v>280</v>
      </c>
      <c r="H216" s="154">
        <v>80</v>
      </c>
      <c r="I216" s="155"/>
      <c r="J216" s="156">
        <f>ROUND(I216*H216,2)</f>
        <v>0</v>
      </c>
      <c r="K216" s="157"/>
      <c r="L216" s="33"/>
      <c r="M216" s="158" t="s">
        <v>1</v>
      </c>
      <c r="N216" s="159" t="s">
        <v>35</v>
      </c>
      <c r="O216" s="58"/>
      <c r="P216" s="160">
        <f>O216*H216</f>
        <v>0</v>
      </c>
      <c r="Q216" s="160">
        <v>6.9380000000000003E-5</v>
      </c>
      <c r="R216" s="160">
        <f>Q216*H216</f>
        <v>5.5504000000000005E-3</v>
      </c>
      <c r="S216" s="160">
        <v>0</v>
      </c>
      <c r="T216" s="161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2" t="s">
        <v>171</v>
      </c>
      <c r="AT216" s="162" t="s">
        <v>167</v>
      </c>
      <c r="AU216" s="162" t="s">
        <v>84</v>
      </c>
      <c r="AY216" s="17" t="s">
        <v>164</v>
      </c>
      <c r="BE216" s="163">
        <f>IF(N216="základná",J216,0)</f>
        <v>0</v>
      </c>
      <c r="BF216" s="163">
        <f>IF(N216="znížená",J216,0)</f>
        <v>0</v>
      </c>
      <c r="BG216" s="163">
        <f>IF(N216="zákl. prenesená",J216,0)</f>
        <v>0</v>
      </c>
      <c r="BH216" s="163">
        <f>IF(N216="zníž. prenesená",J216,0)</f>
        <v>0</v>
      </c>
      <c r="BI216" s="163">
        <f>IF(N216="nulová",J216,0)</f>
        <v>0</v>
      </c>
      <c r="BJ216" s="17" t="s">
        <v>84</v>
      </c>
      <c r="BK216" s="163">
        <f>ROUND(I216*H216,2)</f>
        <v>0</v>
      </c>
      <c r="BL216" s="17" t="s">
        <v>171</v>
      </c>
      <c r="BM216" s="162" t="s">
        <v>761</v>
      </c>
    </row>
    <row r="217" spans="1:65" s="12" customFormat="1" ht="25.9" customHeight="1">
      <c r="B217" s="136"/>
      <c r="D217" s="137" t="s">
        <v>68</v>
      </c>
      <c r="E217" s="138" t="s">
        <v>172</v>
      </c>
      <c r="F217" s="138" t="s">
        <v>1022</v>
      </c>
      <c r="I217" s="139"/>
      <c r="J217" s="140">
        <f>BK217</f>
        <v>0</v>
      </c>
      <c r="L217" s="136"/>
      <c r="M217" s="141"/>
      <c r="N217" s="142"/>
      <c r="O217" s="142"/>
      <c r="P217" s="143">
        <f>P218+P220+P228</f>
        <v>0</v>
      </c>
      <c r="Q217" s="142"/>
      <c r="R217" s="143">
        <f>R218+R220+R228</f>
        <v>1.18E-4</v>
      </c>
      <c r="S217" s="142"/>
      <c r="T217" s="144">
        <f>T218+T220+T228</f>
        <v>0</v>
      </c>
      <c r="AR217" s="137" t="s">
        <v>177</v>
      </c>
      <c r="AT217" s="145" t="s">
        <v>68</v>
      </c>
      <c r="AU217" s="145" t="s">
        <v>69</v>
      </c>
      <c r="AY217" s="137" t="s">
        <v>164</v>
      </c>
      <c r="BK217" s="146">
        <f>BK218+BK220+BK228</f>
        <v>0</v>
      </c>
    </row>
    <row r="218" spans="1:65" s="12" customFormat="1" ht="22.9" customHeight="1">
      <c r="B218" s="136"/>
      <c r="D218" s="137" t="s">
        <v>68</v>
      </c>
      <c r="E218" s="147" t="s">
        <v>1023</v>
      </c>
      <c r="F218" s="147" t="s">
        <v>1024</v>
      </c>
      <c r="I218" s="139"/>
      <c r="J218" s="148">
        <f>BK218</f>
        <v>0</v>
      </c>
      <c r="L218" s="136"/>
      <c r="M218" s="141"/>
      <c r="N218" s="142"/>
      <c r="O218" s="142"/>
      <c r="P218" s="143">
        <f>P219</f>
        <v>0</v>
      </c>
      <c r="Q218" s="142"/>
      <c r="R218" s="143">
        <f>R219</f>
        <v>0</v>
      </c>
      <c r="S218" s="142"/>
      <c r="T218" s="144">
        <f>T219</f>
        <v>0</v>
      </c>
      <c r="AR218" s="137" t="s">
        <v>177</v>
      </c>
      <c r="AT218" s="145" t="s">
        <v>68</v>
      </c>
      <c r="AU218" s="145" t="s">
        <v>77</v>
      </c>
      <c r="AY218" s="137" t="s">
        <v>164</v>
      </c>
      <c r="BK218" s="146">
        <f>BK219</f>
        <v>0</v>
      </c>
    </row>
    <row r="219" spans="1:65" s="2" customFormat="1" ht="24.2" customHeight="1">
      <c r="A219" s="32"/>
      <c r="B219" s="149"/>
      <c r="C219" s="150" t="s">
        <v>646</v>
      </c>
      <c r="D219" s="150" t="s">
        <v>167</v>
      </c>
      <c r="E219" s="151" t="s">
        <v>1025</v>
      </c>
      <c r="F219" s="152" t="s">
        <v>1026</v>
      </c>
      <c r="G219" s="153" t="s">
        <v>280</v>
      </c>
      <c r="H219" s="154">
        <v>30</v>
      </c>
      <c r="I219" s="155"/>
      <c r="J219" s="156">
        <f>ROUND(I219*H219,2)</f>
        <v>0</v>
      </c>
      <c r="K219" s="157"/>
      <c r="L219" s="33"/>
      <c r="M219" s="158" t="s">
        <v>1</v>
      </c>
      <c r="N219" s="159" t="s">
        <v>35</v>
      </c>
      <c r="O219" s="58"/>
      <c r="P219" s="160">
        <f>O219*H219</f>
        <v>0</v>
      </c>
      <c r="Q219" s="160">
        <v>0</v>
      </c>
      <c r="R219" s="160">
        <f>Q219*H219</f>
        <v>0</v>
      </c>
      <c r="S219" s="160">
        <v>0</v>
      </c>
      <c r="T219" s="161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2" t="s">
        <v>472</v>
      </c>
      <c r="AT219" s="162" t="s">
        <v>167</v>
      </c>
      <c r="AU219" s="162" t="s">
        <v>84</v>
      </c>
      <c r="AY219" s="17" t="s">
        <v>164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7" t="s">
        <v>84</v>
      </c>
      <c r="BK219" s="163">
        <f>ROUND(I219*H219,2)</f>
        <v>0</v>
      </c>
      <c r="BL219" s="17" t="s">
        <v>472</v>
      </c>
      <c r="BM219" s="162" t="s">
        <v>765</v>
      </c>
    </row>
    <row r="220" spans="1:65" s="12" customFormat="1" ht="22.9" customHeight="1">
      <c r="B220" s="136"/>
      <c r="D220" s="137" t="s">
        <v>68</v>
      </c>
      <c r="E220" s="147" t="s">
        <v>1027</v>
      </c>
      <c r="F220" s="147" t="s">
        <v>1028</v>
      </c>
      <c r="I220" s="139"/>
      <c r="J220" s="148">
        <f>BK220</f>
        <v>0</v>
      </c>
      <c r="L220" s="136"/>
      <c r="M220" s="141"/>
      <c r="N220" s="142"/>
      <c r="O220" s="142"/>
      <c r="P220" s="143">
        <f>SUM(P221:P227)</f>
        <v>0</v>
      </c>
      <c r="Q220" s="142"/>
      <c r="R220" s="143">
        <f>SUM(R221:R227)</f>
        <v>1.18E-4</v>
      </c>
      <c r="S220" s="142"/>
      <c r="T220" s="144">
        <f>SUM(T221:T227)</f>
        <v>0</v>
      </c>
      <c r="AR220" s="137" t="s">
        <v>177</v>
      </c>
      <c r="AT220" s="145" t="s">
        <v>68</v>
      </c>
      <c r="AU220" s="145" t="s">
        <v>77</v>
      </c>
      <c r="AY220" s="137" t="s">
        <v>164</v>
      </c>
      <c r="BK220" s="146">
        <f>SUM(BK221:BK227)</f>
        <v>0</v>
      </c>
    </row>
    <row r="221" spans="1:65" s="2" customFormat="1" ht="14.45" customHeight="1">
      <c r="A221" s="32"/>
      <c r="B221" s="149"/>
      <c r="C221" s="150" t="s">
        <v>766</v>
      </c>
      <c r="D221" s="150" t="s">
        <v>167</v>
      </c>
      <c r="E221" s="151" t="s">
        <v>1029</v>
      </c>
      <c r="F221" s="152" t="s">
        <v>1030</v>
      </c>
      <c r="G221" s="153" t="s">
        <v>293</v>
      </c>
      <c r="H221" s="154">
        <v>4</v>
      </c>
      <c r="I221" s="155"/>
      <c r="J221" s="156">
        <f t="shared" ref="J221:J227" si="40">ROUND(I221*H221,2)</f>
        <v>0</v>
      </c>
      <c r="K221" s="157"/>
      <c r="L221" s="33"/>
      <c r="M221" s="158" t="s">
        <v>1</v>
      </c>
      <c r="N221" s="159" t="s">
        <v>35</v>
      </c>
      <c r="O221" s="58"/>
      <c r="P221" s="160">
        <f t="shared" ref="P221:P227" si="41">O221*H221</f>
        <v>0</v>
      </c>
      <c r="Q221" s="160">
        <v>2.9499999999999999E-5</v>
      </c>
      <c r="R221" s="160">
        <f t="shared" ref="R221:R227" si="42">Q221*H221</f>
        <v>1.18E-4</v>
      </c>
      <c r="S221" s="160">
        <v>0</v>
      </c>
      <c r="T221" s="161">
        <f t="shared" ref="T221:T227" si="43"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2" t="s">
        <v>472</v>
      </c>
      <c r="AT221" s="162" t="s">
        <v>167</v>
      </c>
      <c r="AU221" s="162" t="s">
        <v>84</v>
      </c>
      <c r="AY221" s="17" t="s">
        <v>164</v>
      </c>
      <c r="BE221" s="163">
        <f t="shared" ref="BE221:BE227" si="44">IF(N221="základná",J221,0)</f>
        <v>0</v>
      </c>
      <c r="BF221" s="163">
        <f t="shared" ref="BF221:BF227" si="45">IF(N221="znížená",J221,0)</f>
        <v>0</v>
      </c>
      <c r="BG221" s="163">
        <f t="shared" ref="BG221:BG227" si="46">IF(N221="zákl. prenesená",J221,0)</f>
        <v>0</v>
      </c>
      <c r="BH221" s="163">
        <f t="shared" ref="BH221:BH227" si="47">IF(N221="zníž. prenesená",J221,0)</f>
        <v>0</v>
      </c>
      <c r="BI221" s="163">
        <f t="shared" ref="BI221:BI227" si="48">IF(N221="nulová",J221,0)</f>
        <v>0</v>
      </c>
      <c r="BJ221" s="17" t="s">
        <v>84</v>
      </c>
      <c r="BK221" s="163">
        <f t="shared" ref="BK221:BK227" si="49">ROUND(I221*H221,2)</f>
        <v>0</v>
      </c>
      <c r="BL221" s="17" t="s">
        <v>472</v>
      </c>
      <c r="BM221" s="162" t="s">
        <v>769</v>
      </c>
    </row>
    <row r="222" spans="1:65" s="2" customFormat="1" ht="14.45" customHeight="1">
      <c r="A222" s="32"/>
      <c r="B222" s="149"/>
      <c r="C222" s="164" t="s">
        <v>649</v>
      </c>
      <c r="D222" s="164" t="s">
        <v>172</v>
      </c>
      <c r="E222" s="165" t="s">
        <v>1031</v>
      </c>
      <c r="F222" s="166" t="s">
        <v>1032</v>
      </c>
      <c r="G222" s="167" t="s">
        <v>293</v>
      </c>
      <c r="H222" s="168">
        <v>2</v>
      </c>
      <c r="I222" s="169"/>
      <c r="J222" s="170">
        <f t="shared" si="40"/>
        <v>0</v>
      </c>
      <c r="K222" s="171"/>
      <c r="L222" s="172"/>
      <c r="M222" s="173" t="s">
        <v>1</v>
      </c>
      <c r="N222" s="174" t="s">
        <v>35</v>
      </c>
      <c r="O222" s="58"/>
      <c r="P222" s="160">
        <f t="shared" si="41"/>
        <v>0</v>
      </c>
      <c r="Q222" s="160">
        <v>0</v>
      </c>
      <c r="R222" s="160">
        <f t="shared" si="42"/>
        <v>0</v>
      </c>
      <c r="S222" s="160">
        <v>0</v>
      </c>
      <c r="T222" s="161">
        <f t="shared" si="4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2" t="s">
        <v>574</v>
      </c>
      <c r="AT222" s="162" t="s">
        <v>172</v>
      </c>
      <c r="AU222" s="162" t="s">
        <v>84</v>
      </c>
      <c r="AY222" s="17" t="s">
        <v>164</v>
      </c>
      <c r="BE222" s="163">
        <f t="shared" si="44"/>
        <v>0</v>
      </c>
      <c r="BF222" s="163">
        <f t="shared" si="45"/>
        <v>0</v>
      </c>
      <c r="BG222" s="163">
        <f t="shared" si="46"/>
        <v>0</v>
      </c>
      <c r="BH222" s="163">
        <f t="shared" si="47"/>
        <v>0</v>
      </c>
      <c r="BI222" s="163">
        <f t="shared" si="48"/>
        <v>0</v>
      </c>
      <c r="BJ222" s="17" t="s">
        <v>84</v>
      </c>
      <c r="BK222" s="163">
        <f t="shared" si="49"/>
        <v>0</v>
      </c>
      <c r="BL222" s="17" t="s">
        <v>472</v>
      </c>
      <c r="BM222" s="162" t="s">
        <v>772</v>
      </c>
    </row>
    <row r="223" spans="1:65" s="2" customFormat="1" ht="14.45" customHeight="1">
      <c r="A223" s="32"/>
      <c r="B223" s="149"/>
      <c r="C223" s="164" t="s">
        <v>773</v>
      </c>
      <c r="D223" s="164" t="s">
        <v>172</v>
      </c>
      <c r="E223" s="165" t="s">
        <v>1033</v>
      </c>
      <c r="F223" s="166" t="s">
        <v>1034</v>
      </c>
      <c r="G223" s="167" t="s">
        <v>293</v>
      </c>
      <c r="H223" s="168">
        <v>2</v>
      </c>
      <c r="I223" s="169"/>
      <c r="J223" s="170">
        <f t="shared" si="40"/>
        <v>0</v>
      </c>
      <c r="K223" s="171"/>
      <c r="L223" s="172"/>
      <c r="M223" s="173" t="s">
        <v>1</v>
      </c>
      <c r="N223" s="174" t="s">
        <v>35</v>
      </c>
      <c r="O223" s="58"/>
      <c r="P223" s="160">
        <f t="shared" si="41"/>
        <v>0</v>
      </c>
      <c r="Q223" s="160">
        <v>0</v>
      </c>
      <c r="R223" s="160">
        <f t="shared" si="42"/>
        <v>0</v>
      </c>
      <c r="S223" s="160">
        <v>0</v>
      </c>
      <c r="T223" s="161">
        <f t="shared" si="4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2" t="s">
        <v>574</v>
      </c>
      <c r="AT223" s="162" t="s">
        <v>172</v>
      </c>
      <c r="AU223" s="162" t="s">
        <v>84</v>
      </c>
      <c r="AY223" s="17" t="s">
        <v>164</v>
      </c>
      <c r="BE223" s="163">
        <f t="shared" si="44"/>
        <v>0</v>
      </c>
      <c r="BF223" s="163">
        <f t="shared" si="45"/>
        <v>0</v>
      </c>
      <c r="BG223" s="163">
        <f t="shared" si="46"/>
        <v>0</v>
      </c>
      <c r="BH223" s="163">
        <f t="shared" si="47"/>
        <v>0</v>
      </c>
      <c r="BI223" s="163">
        <f t="shared" si="48"/>
        <v>0</v>
      </c>
      <c r="BJ223" s="17" t="s">
        <v>84</v>
      </c>
      <c r="BK223" s="163">
        <f t="shared" si="49"/>
        <v>0</v>
      </c>
      <c r="BL223" s="17" t="s">
        <v>472</v>
      </c>
      <c r="BM223" s="162" t="s">
        <v>776</v>
      </c>
    </row>
    <row r="224" spans="1:65" s="2" customFormat="1" ht="14.45" customHeight="1">
      <c r="A224" s="32"/>
      <c r="B224" s="149"/>
      <c r="C224" s="150" t="s">
        <v>652</v>
      </c>
      <c r="D224" s="150" t="s">
        <v>167</v>
      </c>
      <c r="E224" s="151" t="s">
        <v>1035</v>
      </c>
      <c r="F224" s="152" t="s">
        <v>1036</v>
      </c>
      <c r="G224" s="153" t="s">
        <v>293</v>
      </c>
      <c r="H224" s="154">
        <v>6</v>
      </c>
      <c r="I224" s="155"/>
      <c r="J224" s="156">
        <f t="shared" si="40"/>
        <v>0</v>
      </c>
      <c r="K224" s="157"/>
      <c r="L224" s="33"/>
      <c r="M224" s="158" t="s">
        <v>1</v>
      </c>
      <c r="N224" s="159" t="s">
        <v>35</v>
      </c>
      <c r="O224" s="58"/>
      <c r="P224" s="160">
        <f t="shared" si="41"/>
        <v>0</v>
      </c>
      <c r="Q224" s="160">
        <v>0</v>
      </c>
      <c r="R224" s="160">
        <f t="shared" si="42"/>
        <v>0</v>
      </c>
      <c r="S224" s="160">
        <v>0</v>
      </c>
      <c r="T224" s="161">
        <f t="shared" si="4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2" t="s">
        <v>472</v>
      </c>
      <c r="AT224" s="162" t="s">
        <v>167</v>
      </c>
      <c r="AU224" s="162" t="s">
        <v>84</v>
      </c>
      <c r="AY224" s="17" t="s">
        <v>164</v>
      </c>
      <c r="BE224" s="163">
        <f t="shared" si="44"/>
        <v>0</v>
      </c>
      <c r="BF224" s="163">
        <f t="shared" si="45"/>
        <v>0</v>
      </c>
      <c r="BG224" s="163">
        <f t="shared" si="46"/>
        <v>0</v>
      </c>
      <c r="BH224" s="163">
        <f t="shared" si="47"/>
        <v>0</v>
      </c>
      <c r="BI224" s="163">
        <f t="shared" si="48"/>
        <v>0</v>
      </c>
      <c r="BJ224" s="17" t="s">
        <v>84</v>
      </c>
      <c r="BK224" s="163">
        <f t="shared" si="49"/>
        <v>0</v>
      </c>
      <c r="BL224" s="17" t="s">
        <v>472</v>
      </c>
      <c r="BM224" s="162" t="s">
        <v>779</v>
      </c>
    </row>
    <row r="225" spans="1:65" s="2" customFormat="1" ht="14.45" customHeight="1">
      <c r="A225" s="32"/>
      <c r="B225" s="149"/>
      <c r="C225" s="150" t="s">
        <v>780</v>
      </c>
      <c r="D225" s="150" t="s">
        <v>167</v>
      </c>
      <c r="E225" s="151" t="s">
        <v>1037</v>
      </c>
      <c r="F225" s="152" t="s">
        <v>1038</v>
      </c>
      <c r="G225" s="153" t="s">
        <v>293</v>
      </c>
      <c r="H225" s="154">
        <v>16</v>
      </c>
      <c r="I225" s="155"/>
      <c r="J225" s="156">
        <f t="shared" si="40"/>
        <v>0</v>
      </c>
      <c r="K225" s="157"/>
      <c r="L225" s="33"/>
      <c r="M225" s="158" t="s">
        <v>1</v>
      </c>
      <c r="N225" s="159" t="s">
        <v>35</v>
      </c>
      <c r="O225" s="58"/>
      <c r="P225" s="160">
        <f t="shared" si="41"/>
        <v>0</v>
      </c>
      <c r="Q225" s="160">
        <v>0</v>
      </c>
      <c r="R225" s="160">
        <f t="shared" si="42"/>
        <v>0</v>
      </c>
      <c r="S225" s="160">
        <v>0</v>
      </c>
      <c r="T225" s="161">
        <f t="shared" si="4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2" t="s">
        <v>472</v>
      </c>
      <c r="AT225" s="162" t="s">
        <v>167</v>
      </c>
      <c r="AU225" s="162" t="s">
        <v>84</v>
      </c>
      <c r="AY225" s="17" t="s">
        <v>164</v>
      </c>
      <c r="BE225" s="163">
        <f t="shared" si="44"/>
        <v>0</v>
      </c>
      <c r="BF225" s="163">
        <f t="shared" si="45"/>
        <v>0</v>
      </c>
      <c r="BG225" s="163">
        <f t="shared" si="46"/>
        <v>0</v>
      </c>
      <c r="BH225" s="163">
        <f t="shared" si="47"/>
        <v>0</v>
      </c>
      <c r="BI225" s="163">
        <f t="shared" si="48"/>
        <v>0</v>
      </c>
      <c r="BJ225" s="17" t="s">
        <v>84</v>
      </c>
      <c r="BK225" s="163">
        <f t="shared" si="49"/>
        <v>0</v>
      </c>
      <c r="BL225" s="17" t="s">
        <v>472</v>
      </c>
      <c r="BM225" s="162" t="s">
        <v>783</v>
      </c>
    </row>
    <row r="226" spans="1:65" s="2" customFormat="1" ht="14.45" customHeight="1">
      <c r="A226" s="32"/>
      <c r="B226" s="149"/>
      <c r="C226" s="150" t="s">
        <v>655</v>
      </c>
      <c r="D226" s="150" t="s">
        <v>167</v>
      </c>
      <c r="E226" s="151" t="s">
        <v>1039</v>
      </c>
      <c r="F226" s="152" t="s">
        <v>1040</v>
      </c>
      <c r="G226" s="153" t="s">
        <v>293</v>
      </c>
      <c r="H226" s="154">
        <v>76</v>
      </c>
      <c r="I226" s="155"/>
      <c r="J226" s="156">
        <f t="shared" si="40"/>
        <v>0</v>
      </c>
      <c r="K226" s="157"/>
      <c r="L226" s="33"/>
      <c r="M226" s="158" t="s">
        <v>1</v>
      </c>
      <c r="N226" s="159" t="s">
        <v>35</v>
      </c>
      <c r="O226" s="58"/>
      <c r="P226" s="160">
        <f t="shared" si="41"/>
        <v>0</v>
      </c>
      <c r="Q226" s="160">
        <v>0</v>
      </c>
      <c r="R226" s="160">
        <f t="shared" si="42"/>
        <v>0</v>
      </c>
      <c r="S226" s="160">
        <v>0</v>
      </c>
      <c r="T226" s="161">
        <f t="shared" si="43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2" t="s">
        <v>472</v>
      </c>
      <c r="AT226" s="162" t="s">
        <v>167</v>
      </c>
      <c r="AU226" s="162" t="s">
        <v>84</v>
      </c>
      <c r="AY226" s="17" t="s">
        <v>164</v>
      </c>
      <c r="BE226" s="163">
        <f t="shared" si="44"/>
        <v>0</v>
      </c>
      <c r="BF226" s="163">
        <f t="shared" si="45"/>
        <v>0</v>
      </c>
      <c r="BG226" s="163">
        <f t="shared" si="46"/>
        <v>0</v>
      </c>
      <c r="BH226" s="163">
        <f t="shared" si="47"/>
        <v>0</v>
      </c>
      <c r="BI226" s="163">
        <f t="shared" si="48"/>
        <v>0</v>
      </c>
      <c r="BJ226" s="17" t="s">
        <v>84</v>
      </c>
      <c r="BK226" s="163">
        <f t="shared" si="49"/>
        <v>0</v>
      </c>
      <c r="BL226" s="17" t="s">
        <v>472</v>
      </c>
      <c r="BM226" s="162" t="s">
        <v>786</v>
      </c>
    </row>
    <row r="227" spans="1:65" s="2" customFormat="1" ht="37.9" customHeight="1">
      <c r="A227" s="32"/>
      <c r="B227" s="149"/>
      <c r="C227" s="164" t="s">
        <v>787</v>
      </c>
      <c r="D227" s="164" t="s">
        <v>172</v>
      </c>
      <c r="E227" s="165" t="s">
        <v>1041</v>
      </c>
      <c r="F227" s="166" t="s">
        <v>1042</v>
      </c>
      <c r="G227" s="167" t="s">
        <v>293</v>
      </c>
      <c r="H227" s="168">
        <v>76</v>
      </c>
      <c r="I227" s="169"/>
      <c r="J227" s="170">
        <f t="shared" si="40"/>
        <v>0</v>
      </c>
      <c r="K227" s="171"/>
      <c r="L227" s="172"/>
      <c r="M227" s="173" t="s">
        <v>1</v>
      </c>
      <c r="N227" s="174" t="s">
        <v>35</v>
      </c>
      <c r="O227" s="58"/>
      <c r="P227" s="160">
        <f t="shared" si="41"/>
        <v>0</v>
      </c>
      <c r="Q227" s="160">
        <v>0</v>
      </c>
      <c r="R227" s="160">
        <f t="shared" si="42"/>
        <v>0</v>
      </c>
      <c r="S227" s="160">
        <v>0</v>
      </c>
      <c r="T227" s="161">
        <f t="shared" si="43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2" t="s">
        <v>574</v>
      </c>
      <c r="AT227" s="162" t="s">
        <v>172</v>
      </c>
      <c r="AU227" s="162" t="s">
        <v>84</v>
      </c>
      <c r="AY227" s="17" t="s">
        <v>164</v>
      </c>
      <c r="BE227" s="163">
        <f t="shared" si="44"/>
        <v>0</v>
      </c>
      <c r="BF227" s="163">
        <f t="shared" si="45"/>
        <v>0</v>
      </c>
      <c r="BG227" s="163">
        <f t="shared" si="46"/>
        <v>0</v>
      </c>
      <c r="BH227" s="163">
        <f t="shared" si="47"/>
        <v>0</v>
      </c>
      <c r="BI227" s="163">
        <f t="shared" si="48"/>
        <v>0</v>
      </c>
      <c r="BJ227" s="17" t="s">
        <v>84</v>
      </c>
      <c r="BK227" s="163">
        <f t="shared" si="49"/>
        <v>0</v>
      </c>
      <c r="BL227" s="17" t="s">
        <v>472</v>
      </c>
      <c r="BM227" s="162" t="s">
        <v>790</v>
      </c>
    </row>
    <row r="228" spans="1:65" s="12" customFormat="1" ht="22.9" customHeight="1">
      <c r="B228" s="136"/>
      <c r="D228" s="137" t="s">
        <v>68</v>
      </c>
      <c r="E228" s="147" t="s">
        <v>1043</v>
      </c>
      <c r="F228" s="147" t="s">
        <v>1044</v>
      </c>
      <c r="I228" s="139"/>
      <c r="J228" s="148">
        <f>BK228</f>
        <v>0</v>
      </c>
      <c r="L228" s="136"/>
      <c r="M228" s="141"/>
      <c r="N228" s="142"/>
      <c r="O228" s="142"/>
      <c r="P228" s="143">
        <f>SUM(P229:P230)</f>
        <v>0</v>
      </c>
      <c r="Q228" s="142"/>
      <c r="R228" s="143">
        <f>SUM(R229:R230)</f>
        <v>0</v>
      </c>
      <c r="S228" s="142"/>
      <c r="T228" s="144">
        <f>SUM(T229:T230)</f>
        <v>0</v>
      </c>
      <c r="AR228" s="137" t="s">
        <v>177</v>
      </c>
      <c r="AT228" s="145" t="s">
        <v>68</v>
      </c>
      <c r="AU228" s="145" t="s">
        <v>77</v>
      </c>
      <c r="AY228" s="137" t="s">
        <v>164</v>
      </c>
      <c r="BK228" s="146">
        <f>SUM(BK229:BK230)</f>
        <v>0</v>
      </c>
    </row>
    <row r="229" spans="1:65" s="2" customFormat="1" ht="24.2" customHeight="1">
      <c r="A229" s="32"/>
      <c r="B229" s="149"/>
      <c r="C229" s="150" t="s">
        <v>658</v>
      </c>
      <c r="D229" s="150" t="s">
        <v>167</v>
      </c>
      <c r="E229" s="151" t="s">
        <v>1045</v>
      </c>
      <c r="F229" s="152" t="s">
        <v>1046</v>
      </c>
      <c r="G229" s="153" t="s">
        <v>293</v>
      </c>
      <c r="H229" s="154">
        <v>1</v>
      </c>
      <c r="I229" s="155"/>
      <c r="J229" s="156">
        <f>ROUND(I229*H229,2)</f>
        <v>0</v>
      </c>
      <c r="K229" s="157"/>
      <c r="L229" s="33"/>
      <c r="M229" s="158" t="s">
        <v>1</v>
      </c>
      <c r="N229" s="159" t="s">
        <v>35</v>
      </c>
      <c r="O229" s="58"/>
      <c r="P229" s="160">
        <f>O229*H229</f>
        <v>0</v>
      </c>
      <c r="Q229" s="160">
        <v>0</v>
      </c>
      <c r="R229" s="160">
        <f>Q229*H229</f>
        <v>0</v>
      </c>
      <c r="S229" s="160">
        <v>0</v>
      </c>
      <c r="T229" s="161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2" t="s">
        <v>472</v>
      </c>
      <c r="AT229" s="162" t="s">
        <v>167</v>
      </c>
      <c r="AU229" s="162" t="s">
        <v>84</v>
      </c>
      <c r="AY229" s="17" t="s">
        <v>164</v>
      </c>
      <c r="BE229" s="163">
        <f>IF(N229="základná",J229,0)</f>
        <v>0</v>
      </c>
      <c r="BF229" s="163">
        <f>IF(N229="znížená",J229,0)</f>
        <v>0</v>
      </c>
      <c r="BG229" s="163">
        <f>IF(N229="zákl. prenesená",J229,0)</f>
        <v>0</v>
      </c>
      <c r="BH229" s="163">
        <f>IF(N229="zníž. prenesená",J229,0)</f>
        <v>0</v>
      </c>
      <c r="BI229" s="163">
        <f>IF(N229="nulová",J229,0)</f>
        <v>0</v>
      </c>
      <c r="BJ229" s="17" t="s">
        <v>84</v>
      </c>
      <c r="BK229" s="163">
        <f>ROUND(I229*H229,2)</f>
        <v>0</v>
      </c>
      <c r="BL229" s="17" t="s">
        <v>472</v>
      </c>
      <c r="BM229" s="162" t="s">
        <v>793</v>
      </c>
    </row>
    <row r="230" spans="1:65" s="2" customFormat="1" ht="24.2" customHeight="1">
      <c r="A230" s="32"/>
      <c r="B230" s="149"/>
      <c r="C230" s="164" t="s">
        <v>794</v>
      </c>
      <c r="D230" s="164" t="s">
        <v>172</v>
      </c>
      <c r="E230" s="165" t="s">
        <v>1047</v>
      </c>
      <c r="F230" s="166" t="s">
        <v>1048</v>
      </c>
      <c r="G230" s="167" t="s">
        <v>293</v>
      </c>
      <c r="H230" s="168">
        <v>1</v>
      </c>
      <c r="I230" s="169"/>
      <c r="J230" s="170">
        <f>ROUND(I230*H230,2)</f>
        <v>0</v>
      </c>
      <c r="K230" s="171"/>
      <c r="L230" s="172"/>
      <c r="M230" s="173" t="s">
        <v>1</v>
      </c>
      <c r="N230" s="174" t="s">
        <v>35</v>
      </c>
      <c r="O230" s="58"/>
      <c r="P230" s="160">
        <f>O230*H230</f>
        <v>0</v>
      </c>
      <c r="Q230" s="160">
        <v>0</v>
      </c>
      <c r="R230" s="160">
        <f>Q230*H230</f>
        <v>0</v>
      </c>
      <c r="S230" s="160">
        <v>0</v>
      </c>
      <c r="T230" s="161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2" t="s">
        <v>574</v>
      </c>
      <c r="AT230" s="162" t="s">
        <v>172</v>
      </c>
      <c r="AU230" s="162" t="s">
        <v>84</v>
      </c>
      <c r="AY230" s="17" t="s">
        <v>164</v>
      </c>
      <c r="BE230" s="163">
        <f>IF(N230="základná",J230,0)</f>
        <v>0</v>
      </c>
      <c r="BF230" s="163">
        <f>IF(N230="znížená",J230,0)</f>
        <v>0</v>
      </c>
      <c r="BG230" s="163">
        <f>IF(N230="zákl. prenesená",J230,0)</f>
        <v>0</v>
      </c>
      <c r="BH230" s="163">
        <f>IF(N230="zníž. prenesená",J230,0)</f>
        <v>0</v>
      </c>
      <c r="BI230" s="163">
        <f>IF(N230="nulová",J230,0)</f>
        <v>0</v>
      </c>
      <c r="BJ230" s="17" t="s">
        <v>84</v>
      </c>
      <c r="BK230" s="163">
        <f>ROUND(I230*H230,2)</f>
        <v>0</v>
      </c>
      <c r="BL230" s="17" t="s">
        <v>472</v>
      </c>
      <c r="BM230" s="162" t="s">
        <v>797</v>
      </c>
    </row>
    <row r="231" spans="1:65" s="12" customFormat="1" ht="25.9" customHeight="1">
      <c r="B231" s="136"/>
      <c r="D231" s="137" t="s">
        <v>68</v>
      </c>
      <c r="E231" s="138" t="s">
        <v>306</v>
      </c>
      <c r="F231" s="138" t="s">
        <v>1049</v>
      </c>
      <c r="I231" s="139"/>
      <c r="J231" s="140">
        <f>BK231</f>
        <v>0</v>
      </c>
      <c r="L231" s="136"/>
      <c r="M231" s="141"/>
      <c r="N231" s="142"/>
      <c r="O231" s="142"/>
      <c r="P231" s="143">
        <f>SUM(P232:P234)</f>
        <v>0</v>
      </c>
      <c r="Q231" s="142"/>
      <c r="R231" s="143">
        <f>SUM(R232:R234)</f>
        <v>0</v>
      </c>
      <c r="S231" s="142"/>
      <c r="T231" s="144">
        <f>SUM(T232:T234)</f>
        <v>0</v>
      </c>
      <c r="AR231" s="137" t="s">
        <v>176</v>
      </c>
      <c r="AT231" s="145" t="s">
        <v>68</v>
      </c>
      <c r="AU231" s="145" t="s">
        <v>69</v>
      </c>
      <c r="AY231" s="137" t="s">
        <v>164</v>
      </c>
      <c r="BK231" s="146">
        <f>SUM(BK232:BK234)</f>
        <v>0</v>
      </c>
    </row>
    <row r="232" spans="1:65" s="2" customFormat="1" ht="24.2" customHeight="1">
      <c r="A232" s="32"/>
      <c r="B232" s="149"/>
      <c r="C232" s="150" t="s">
        <v>661</v>
      </c>
      <c r="D232" s="150" t="s">
        <v>167</v>
      </c>
      <c r="E232" s="151" t="s">
        <v>1050</v>
      </c>
      <c r="F232" s="152" t="s">
        <v>1051</v>
      </c>
      <c r="G232" s="153" t="s">
        <v>1052</v>
      </c>
      <c r="H232" s="154">
        <v>1</v>
      </c>
      <c r="I232" s="155"/>
      <c r="J232" s="156">
        <f>ROUND(I232*H232,2)</f>
        <v>0</v>
      </c>
      <c r="K232" s="157"/>
      <c r="L232" s="33"/>
      <c r="M232" s="158" t="s">
        <v>1</v>
      </c>
      <c r="N232" s="159" t="s">
        <v>35</v>
      </c>
      <c r="O232" s="58"/>
      <c r="P232" s="160">
        <f>O232*H232</f>
        <v>0</v>
      </c>
      <c r="Q232" s="160">
        <v>0</v>
      </c>
      <c r="R232" s="160">
        <f>Q232*H232</f>
        <v>0</v>
      </c>
      <c r="S232" s="160">
        <v>0</v>
      </c>
      <c r="T232" s="161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2" t="s">
        <v>1053</v>
      </c>
      <c r="AT232" s="162" t="s">
        <v>167</v>
      </c>
      <c r="AU232" s="162" t="s">
        <v>77</v>
      </c>
      <c r="AY232" s="17" t="s">
        <v>164</v>
      </c>
      <c r="BE232" s="163">
        <f>IF(N232="základná",J232,0)</f>
        <v>0</v>
      </c>
      <c r="BF232" s="163">
        <f>IF(N232="znížená",J232,0)</f>
        <v>0</v>
      </c>
      <c r="BG232" s="163">
        <f>IF(N232="zákl. prenesená",J232,0)</f>
        <v>0</v>
      </c>
      <c r="BH232" s="163">
        <f>IF(N232="zníž. prenesená",J232,0)</f>
        <v>0</v>
      </c>
      <c r="BI232" s="163">
        <f>IF(N232="nulová",J232,0)</f>
        <v>0</v>
      </c>
      <c r="BJ232" s="17" t="s">
        <v>84</v>
      </c>
      <c r="BK232" s="163">
        <f>ROUND(I232*H232,2)</f>
        <v>0</v>
      </c>
      <c r="BL232" s="17" t="s">
        <v>1053</v>
      </c>
      <c r="BM232" s="162" t="s">
        <v>800</v>
      </c>
    </row>
    <row r="233" spans="1:65" s="2" customFormat="1" ht="24.2" customHeight="1">
      <c r="A233" s="32"/>
      <c r="B233" s="149"/>
      <c r="C233" s="164" t="s">
        <v>801</v>
      </c>
      <c r="D233" s="164" t="s">
        <v>172</v>
      </c>
      <c r="E233" s="165" t="s">
        <v>1054</v>
      </c>
      <c r="F233" s="166" t="s">
        <v>1055</v>
      </c>
      <c r="G233" s="167" t="s">
        <v>293</v>
      </c>
      <c r="H233" s="168">
        <v>1</v>
      </c>
      <c r="I233" s="169"/>
      <c r="J233" s="170">
        <f>ROUND(I233*H233,2)</f>
        <v>0</v>
      </c>
      <c r="K233" s="171"/>
      <c r="L233" s="172"/>
      <c r="M233" s="173" t="s">
        <v>1</v>
      </c>
      <c r="N233" s="174" t="s">
        <v>35</v>
      </c>
      <c r="O233" s="58"/>
      <c r="P233" s="160">
        <f>O233*H233</f>
        <v>0</v>
      </c>
      <c r="Q233" s="160">
        <v>0</v>
      </c>
      <c r="R233" s="160">
        <f>Q233*H233</f>
        <v>0</v>
      </c>
      <c r="S233" s="160">
        <v>0</v>
      </c>
      <c r="T233" s="161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2" t="s">
        <v>1053</v>
      </c>
      <c r="AT233" s="162" t="s">
        <v>172</v>
      </c>
      <c r="AU233" s="162" t="s">
        <v>77</v>
      </c>
      <c r="AY233" s="17" t="s">
        <v>164</v>
      </c>
      <c r="BE233" s="163">
        <f>IF(N233="základná",J233,0)</f>
        <v>0</v>
      </c>
      <c r="BF233" s="163">
        <f>IF(N233="znížená",J233,0)</f>
        <v>0</v>
      </c>
      <c r="BG233" s="163">
        <f>IF(N233="zákl. prenesená",J233,0)</f>
        <v>0</v>
      </c>
      <c r="BH233" s="163">
        <f>IF(N233="zníž. prenesená",J233,0)</f>
        <v>0</v>
      </c>
      <c r="BI233" s="163">
        <f>IF(N233="nulová",J233,0)</f>
        <v>0</v>
      </c>
      <c r="BJ233" s="17" t="s">
        <v>84</v>
      </c>
      <c r="BK233" s="163">
        <f>ROUND(I233*H233,2)</f>
        <v>0</v>
      </c>
      <c r="BL233" s="17" t="s">
        <v>1053</v>
      </c>
      <c r="BM233" s="162" t="s">
        <v>804</v>
      </c>
    </row>
    <row r="234" spans="1:65" s="2" customFormat="1" ht="24.2" customHeight="1">
      <c r="A234" s="32"/>
      <c r="B234" s="149"/>
      <c r="C234" s="150" t="s">
        <v>664</v>
      </c>
      <c r="D234" s="150" t="s">
        <v>167</v>
      </c>
      <c r="E234" s="151" t="s">
        <v>1056</v>
      </c>
      <c r="F234" s="152" t="s">
        <v>1057</v>
      </c>
      <c r="G234" s="153" t="s">
        <v>764</v>
      </c>
      <c r="H234" s="154">
        <v>36</v>
      </c>
      <c r="I234" s="155"/>
      <c r="J234" s="156">
        <f>ROUND(I234*H234,2)</f>
        <v>0</v>
      </c>
      <c r="K234" s="157"/>
      <c r="L234" s="33"/>
      <c r="M234" s="176" t="s">
        <v>1</v>
      </c>
      <c r="N234" s="177" t="s">
        <v>35</v>
      </c>
      <c r="O234" s="178"/>
      <c r="P234" s="179">
        <f>O234*H234</f>
        <v>0</v>
      </c>
      <c r="Q234" s="179">
        <v>0</v>
      </c>
      <c r="R234" s="179">
        <f>Q234*H234</f>
        <v>0</v>
      </c>
      <c r="S234" s="179">
        <v>0</v>
      </c>
      <c r="T234" s="180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2" t="s">
        <v>1053</v>
      </c>
      <c r="AT234" s="162" t="s">
        <v>167</v>
      </c>
      <c r="AU234" s="162" t="s">
        <v>77</v>
      </c>
      <c r="AY234" s="17" t="s">
        <v>164</v>
      </c>
      <c r="BE234" s="163">
        <f>IF(N234="základná",J234,0)</f>
        <v>0</v>
      </c>
      <c r="BF234" s="163">
        <f>IF(N234="znížená",J234,0)</f>
        <v>0</v>
      </c>
      <c r="BG234" s="163">
        <f>IF(N234="zákl. prenesená",J234,0)</f>
        <v>0</v>
      </c>
      <c r="BH234" s="163">
        <f>IF(N234="zníž. prenesená",J234,0)</f>
        <v>0</v>
      </c>
      <c r="BI234" s="163">
        <f>IF(N234="nulová",J234,0)</f>
        <v>0</v>
      </c>
      <c r="BJ234" s="17" t="s">
        <v>84</v>
      </c>
      <c r="BK234" s="163">
        <f>ROUND(I234*H234,2)</f>
        <v>0</v>
      </c>
      <c r="BL234" s="17" t="s">
        <v>1053</v>
      </c>
      <c r="BM234" s="162" t="s">
        <v>808</v>
      </c>
    </row>
    <row r="235" spans="1:65" s="2" customFormat="1" ht="6.95" customHeight="1">
      <c r="A235" s="32"/>
      <c r="B235" s="47"/>
      <c r="C235" s="48"/>
      <c r="D235" s="48"/>
      <c r="E235" s="48"/>
      <c r="F235" s="48"/>
      <c r="G235" s="48"/>
      <c r="H235" s="48"/>
      <c r="I235" s="48"/>
      <c r="J235" s="48"/>
      <c r="K235" s="48"/>
      <c r="L235" s="33"/>
      <c r="M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</row>
  </sheetData>
  <autoFilter ref="C129:K234" xr:uid="{00000000-0009-0000-0000-000006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93"/>
  <sheetViews>
    <sheetView showGridLines="0" topLeftCell="A10" workbookViewId="0">
      <selection activeCell="E20" sqref="E20:H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101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1058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184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ROUND(J141,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ROUND((SUM(BE141:BE292)),  2)</f>
        <v>0</v>
      </c>
      <c r="G35" s="32"/>
      <c r="H35" s="32"/>
      <c r="I35" s="105">
        <v>0.2</v>
      </c>
      <c r="J35" s="104">
        <f>ROUND(((SUM(BE141:BE292))*I35),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ROUND((SUM(BF141:BF292)),  2)</f>
        <v>0</v>
      </c>
      <c r="G36" s="32"/>
      <c r="H36" s="32"/>
      <c r="I36" s="105">
        <v>0.2</v>
      </c>
      <c r="J36" s="104">
        <f>ROUND(((SUM(BF141:BF292))*I36),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ROUND((SUM(BG141:BG292)),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ROUND((SUM(BH141:BH292)),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ROUND((SUM(BI141:BI292)),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1058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01 - ASR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J141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185</v>
      </c>
      <c r="E99" s="119"/>
      <c r="F99" s="119"/>
      <c r="G99" s="119"/>
      <c r="H99" s="119"/>
      <c r="I99" s="119"/>
      <c r="J99" s="120">
        <f>J142</f>
        <v>0</v>
      </c>
      <c r="L99" s="117"/>
    </row>
    <row r="100" spans="1:47" s="10" customFormat="1" ht="19.899999999999999" customHeight="1">
      <c r="B100" s="121"/>
      <c r="D100" s="122" t="s">
        <v>186</v>
      </c>
      <c r="E100" s="123"/>
      <c r="F100" s="123"/>
      <c r="G100" s="123"/>
      <c r="H100" s="123"/>
      <c r="I100" s="123"/>
      <c r="J100" s="124">
        <f>J143</f>
        <v>0</v>
      </c>
      <c r="L100" s="121"/>
    </row>
    <row r="101" spans="1:47" s="10" customFormat="1" ht="19.899999999999999" customHeight="1">
      <c r="B101" s="121"/>
      <c r="D101" s="122" t="s">
        <v>1059</v>
      </c>
      <c r="E101" s="123"/>
      <c r="F101" s="123"/>
      <c r="G101" s="123"/>
      <c r="H101" s="123"/>
      <c r="I101" s="123"/>
      <c r="J101" s="124">
        <f>J156</f>
        <v>0</v>
      </c>
      <c r="L101" s="121"/>
    </row>
    <row r="102" spans="1:47" s="10" customFormat="1" ht="19.899999999999999" customHeight="1">
      <c r="B102" s="121"/>
      <c r="D102" s="122" t="s">
        <v>187</v>
      </c>
      <c r="E102" s="123"/>
      <c r="F102" s="123"/>
      <c r="G102" s="123"/>
      <c r="H102" s="123"/>
      <c r="I102" s="123"/>
      <c r="J102" s="124">
        <f>J162</f>
        <v>0</v>
      </c>
      <c r="L102" s="121"/>
    </row>
    <row r="103" spans="1:47" s="10" customFormat="1" ht="19.899999999999999" customHeight="1">
      <c r="B103" s="121"/>
      <c r="D103" s="122" t="s">
        <v>1060</v>
      </c>
      <c r="E103" s="123"/>
      <c r="F103" s="123"/>
      <c r="G103" s="123"/>
      <c r="H103" s="123"/>
      <c r="I103" s="123"/>
      <c r="J103" s="124">
        <f>J175</f>
        <v>0</v>
      </c>
      <c r="L103" s="121"/>
    </row>
    <row r="104" spans="1:47" s="10" customFormat="1" ht="19.899999999999999" customHeight="1">
      <c r="B104" s="121"/>
      <c r="D104" s="122" t="s">
        <v>189</v>
      </c>
      <c r="E104" s="123"/>
      <c r="F104" s="123"/>
      <c r="G104" s="123"/>
      <c r="H104" s="123"/>
      <c r="I104" s="123"/>
      <c r="J104" s="124">
        <f>J180</f>
        <v>0</v>
      </c>
      <c r="L104" s="121"/>
    </row>
    <row r="105" spans="1:47" s="10" customFormat="1" ht="19.899999999999999" customHeight="1">
      <c r="B105" s="121"/>
      <c r="D105" s="122" t="s">
        <v>190</v>
      </c>
      <c r="E105" s="123"/>
      <c r="F105" s="123"/>
      <c r="G105" s="123"/>
      <c r="H105" s="123"/>
      <c r="I105" s="123"/>
      <c r="J105" s="124">
        <f>J194</f>
        <v>0</v>
      </c>
      <c r="L105" s="121"/>
    </row>
    <row r="106" spans="1:47" s="10" customFormat="1" ht="19.899999999999999" customHeight="1">
      <c r="B106" s="121"/>
      <c r="D106" s="122" t="s">
        <v>191</v>
      </c>
      <c r="E106" s="123"/>
      <c r="F106" s="123"/>
      <c r="G106" s="123"/>
      <c r="H106" s="123"/>
      <c r="I106" s="123"/>
      <c r="J106" s="124">
        <f>J202</f>
        <v>0</v>
      </c>
      <c r="L106" s="121"/>
    </row>
    <row r="107" spans="1:47" s="9" customFormat="1" ht="24.95" customHeight="1">
      <c r="B107" s="117"/>
      <c r="D107" s="118" t="s">
        <v>148</v>
      </c>
      <c r="E107" s="119"/>
      <c r="F107" s="119"/>
      <c r="G107" s="119"/>
      <c r="H107" s="119"/>
      <c r="I107" s="119"/>
      <c r="J107" s="120">
        <f>J204</f>
        <v>0</v>
      </c>
      <c r="L107" s="117"/>
    </row>
    <row r="108" spans="1:47" s="10" customFormat="1" ht="19.899999999999999" customHeight="1">
      <c r="B108" s="121"/>
      <c r="D108" s="122" t="s">
        <v>1061</v>
      </c>
      <c r="E108" s="123"/>
      <c r="F108" s="123"/>
      <c r="G108" s="123"/>
      <c r="H108" s="123"/>
      <c r="I108" s="123"/>
      <c r="J108" s="124">
        <f>J205</f>
        <v>0</v>
      </c>
      <c r="L108" s="121"/>
    </row>
    <row r="109" spans="1:47" s="10" customFormat="1" ht="19.899999999999999" customHeight="1">
      <c r="B109" s="121"/>
      <c r="D109" s="122" t="s">
        <v>192</v>
      </c>
      <c r="E109" s="123"/>
      <c r="F109" s="123"/>
      <c r="G109" s="123"/>
      <c r="H109" s="123"/>
      <c r="I109" s="123"/>
      <c r="J109" s="124">
        <f>J213</f>
        <v>0</v>
      </c>
      <c r="L109" s="121"/>
    </row>
    <row r="110" spans="1:47" s="10" customFormat="1" ht="19.899999999999999" customHeight="1">
      <c r="B110" s="121"/>
      <c r="D110" s="122" t="s">
        <v>149</v>
      </c>
      <c r="E110" s="123"/>
      <c r="F110" s="123"/>
      <c r="G110" s="123"/>
      <c r="H110" s="123"/>
      <c r="I110" s="123"/>
      <c r="J110" s="124">
        <f>J218</f>
        <v>0</v>
      </c>
      <c r="L110" s="121"/>
    </row>
    <row r="111" spans="1:47" s="10" customFormat="1" ht="19.899999999999999" customHeight="1">
      <c r="B111" s="121"/>
      <c r="D111" s="122" t="s">
        <v>1062</v>
      </c>
      <c r="E111" s="123"/>
      <c r="F111" s="123"/>
      <c r="G111" s="123"/>
      <c r="H111" s="123"/>
      <c r="I111" s="123"/>
      <c r="J111" s="124">
        <f>J227</f>
        <v>0</v>
      </c>
      <c r="L111" s="121"/>
    </row>
    <row r="112" spans="1:47" s="10" customFormat="1" ht="19.899999999999999" customHeight="1">
      <c r="B112" s="121"/>
      <c r="D112" s="122" t="s">
        <v>193</v>
      </c>
      <c r="E112" s="123"/>
      <c r="F112" s="123"/>
      <c r="G112" s="123"/>
      <c r="H112" s="123"/>
      <c r="I112" s="123"/>
      <c r="J112" s="124">
        <f>J233</f>
        <v>0</v>
      </c>
      <c r="L112" s="121"/>
    </row>
    <row r="113" spans="1:31" s="10" customFormat="1" ht="19.899999999999999" customHeight="1">
      <c r="B113" s="121"/>
      <c r="D113" s="122" t="s">
        <v>195</v>
      </c>
      <c r="E113" s="123"/>
      <c r="F113" s="123"/>
      <c r="G113" s="123"/>
      <c r="H113" s="123"/>
      <c r="I113" s="123"/>
      <c r="J113" s="124">
        <f>J238</f>
        <v>0</v>
      </c>
      <c r="L113" s="121"/>
    </row>
    <row r="114" spans="1:31" s="10" customFormat="1" ht="19.899999999999999" customHeight="1">
      <c r="B114" s="121"/>
      <c r="D114" s="122" t="s">
        <v>196</v>
      </c>
      <c r="E114" s="123"/>
      <c r="F114" s="123"/>
      <c r="G114" s="123"/>
      <c r="H114" s="123"/>
      <c r="I114" s="123"/>
      <c r="J114" s="124">
        <f>J251</f>
        <v>0</v>
      </c>
      <c r="L114" s="121"/>
    </row>
    <row r="115" spans="1:31" s="10" customFormat="1" ht="19.899999999999999" customHeight="1">
      <c r="B115" s="121"/>
      <c r="D115" s="122" t="s">
        <v>1063</v>
      </c>
      <c r="E115" s="123"/>
      <c r="F115" s="123"/>
      <c r="G115" s="123"/>
      <c r="H115" s="123"/>
      <c r="I115" s="123"/>
      <c r="J115" s="124">
        <f>J268</f>
        <v>0</v>
      </c>
      <c r="L115" s="121"/>
    </row>
    <row r="116" spans="1:31" s="10" customFormat="1" ht="19.899999999999999" customHeight="1">
      <c r="B116" s="121"/>
      <c r="D116" s="122" t="s">
        <v>1064</v>
      </c>
      <c r="E116" s="123"/>
      <c r="F116" s="123"/>
      <c r="G116" s="123"/>
      <c r="H116" s="123"/>
      <c r="I116" s="123"/>
      <c r="J116" s="124">
        <f>J276</f>
        <v>0</v>
      </c>
      <c r="L116" s="121"/>
    </row>
    <row r="117" spans="1:31" s="10" customFormat="1" ht="19.899999999999999" customHeight="1">
      <c r="B117" s="121"/>
      <c r="D117" s="122" t="s">
        <v>1065</v>
      </c>
      <c r="E117" s="123"/>
      <c r="F117" s="123"/>
      <c r="G117" s="123"/>
      <c r="H117" s="123"/>
      <c r="I117" s="123"/>
      <c r="J117" s="124">
        <f>J279</f>
        <v>0</v>
      </c>
      <c r="L117" s="121"/>
    </row>
    <row r="118" spans="1:31" s="10" customFormat="1" ht="19.899999999999999" customHeight="1">
      <c r="B118" s="121"/>
      <c r="D118" s="122" t="s">
        <v>198</v>
      </c>
      <c r="E118" s="123"/>
      <c r="F118" s="123"/>
      <c r="G118" s="123"/>
      <c r="H118" s="123"/>
      <c r="I118" s="123"/>
      <c r="J118" s="124">
        <f>J284</f>
        <v>0</v>
      </c>
      <c r="L118" s="121"/>
    </row>
    <row r="119" spans="1:31" s="10" customFormat="1" ht="19.899999999999999" customHeight="1">
      <c r="B119" s="121"/>
      <c r="D119" s="122" t="s">
        <v>1066</v>
      </c>
      <c r="E119" s="123"/>
      <c r="F119" s="123"/>
      <c r="G119" s="123"/>
      <c r="H119" s="123"/>
      <c r="I119" s="123"/>
      <c r="J119" s="124">
        <f>J290</f>
        <v>0</v>
      </c>
      <c r="L119" s="121"/>
    </row>
    <row r="120" spans="1:31" s="2" customFormat="1" ht="21.7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6.95" customHeight="1">
      <c r="A121" s="32"/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5" spans="1:31" s="2" customFormat="1" ht="6.95" customHeight="1">
      <c r="A125" s="32"/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24.95" customHeight="1">
      <c r="A126" s="32"/>
      <c r="B126" s="33"/>
      <c r="C126" s="21" t="s">
        <v>150</v>
      </c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7" t="s">
        <v>14</v>
      </c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6.5" customHeight="1">
      <c r="A129" s="32"/>
      <c r="B129" s="33"/>
      <c r="C129" s="32"/>
      <c r="D129" s="32"/>
      <c r="E129" s="356" t="str">
        <f>E7</f>
        <v>Rekonštrukcia predškolského zariadenia MŠ Hrebendova,Lunik IX Košice</v>
      </c>
      <c r="F129" s="357"/>
      <c r="G129" s="357"/>
      <c r="H129" s="357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1" customFormat="1" ht="12" customHeight="1">
      <c r="B130" s="20"/>
      <c r="C130" s="27" t="s">
        <v>141</v>
      </c>
      <c r="L130" s="20"/>
    </row>
    <row r="131" spans="1:65" s="2" customFormat="1" ht="16.5" customHeight="1">
      <c r="A131" s="32"/>
      <c r="B131" s="33"/>
      <c r="C131" s="32"/>
      <c r="D131" s="32"/>
      <c r="E131" s="356" t="s">
        <v>1058</v>
      </c>
      <c r="F131" s="355"/>
      <c r="G131" s="355"/>
      <c r="H131" s="355"/>
      <c r="I131" s="32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2" customHeight="1">
      <c r="A132" s="32"/>
      <c r="B132" s="33"/>
      <c r="C132" s="27" t="s">
        <v>183</v>
      </c>
      <c r="D132" s="32"/>
      <c r="E132" s="32"/>
      <c r="F132" s="32"/>
      <c r="G132" s="32"/>
      <c r="H132" s="32"/>
      <c r="I132" s="32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6.5" customHeight="1">
      <c r="A133" s="32"/>
      <c r="B133" s="33"/>
      <c r="C133" s="32"/>
      <c r="D133" s="32"/>
      <c r="E133" s="352" t="str">
        <f>E11</f>
        <v>01 - ASR</v>
      </c>
      <c r="F133" s="355"/>
      <c r="G133" s="355"/>
      <c r="H133" s="355"/>
      <c r="I133" s="32"/>
      <c r="J133" s="32"/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6.95" customHeight="1">
      <c r="A134" s="32"/>
      <c r="B134" s="33"/>
      <c r="C134" s="32"/>
      <c r="D134" s="32"/>
      <c r="E134" s="32"/>
      <c r="F134" s="32"/>
      <c r="G134" s="32"/>
      <c r="H134" s="32"/>
      <c r="I134" s="32"/>
      <c r="J134" s="32"/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12" customHeight="1">
      <c r="A135" s="32"/>
      <c r="B135" s="33"/>
      <c r="C135" s="27" t="s">
        <v>18</v>
      </c>
      <c r="D135" s="32"/>
      <c r="E135" s="32"/>
      <c r="F135" s="25" t="str">
        <f>F14</f>
        <v xml:space="preserve"> </v>
      </c>
      <c r="G135" s="32"/>
      <c r="H135" s="32"/>
      <c r="I135" s="27" t="s">
        <v>20</v>
      </c>
      <c r="J135" s="55" t="str">
        <f>IF(J14="","",J14)</f>
        <v/>
      </c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2" customFormat="1" ht="6.95" customHeight="1">
      <c r="A136" s="32"/>
      <c r="B136" s="33"/>
      <c r="C136" s="32"/>
      <c r="D136" s="32"/>
      <c r="E136" s="32"/>
      <c r="F136" s="32"/>
      <c r="G136" s="32"/>
      <c r="H136" s="32"/>
      <c r="I136" s="32"/>
      <c r="J136" s="32"/>
      <c r="K136" s="32"/>
      <c r="L136" s="4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65" s="2" customFormat="1" ht="15.2" customHeight="1">
      <c r="A137" s="32"/>
      <c r="B137" s="33"/>
      <c r="C137" s="27" t="s">
        <v>21</v>
      </c>
      <c r="D137" s="32"/>
      <c r="E137" s="32"/>
      <c r="F137" s="25" t="str">
        <f>E17</f>
        <v xml:space="preserve"> </v>
      </c>
      <c r="G137" s="32"/>
      <c r="H137" s="32"/>
      <c r="I137" s="27" t="s">
        <v>25</v>
      </c>
      <c r="J137" s="30" t="str">
        <f>E23</f>
        <v xml:space="preserve"> </v>
      </c>
      <c r="K137" s="32"/>
      <c r="L137" s="4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65" s="2" customFormat="1" ht="15.2" customHeight="1">
      <c r="A138" s="32"/>
      <c r="B138" s="33"/>
      <c r="C138" s="27" t="s">
        <v>24</v>
      </c>
      <c r="D138" s="32"/>
      <c r="E138" s="32"/>
      <c r="F138" s="25" t="str">
        <f>IF(E20="","",E20)</f>
        <v/>
      </c>
      <c r="G138" s="32"/>
      <c r="H138" s="32"/>
      <c r="I138" s="27" t="s">
        <v>27</v>
      </c>
      <c r="J138" s="30" t="str">
        <f>E26</f>
        <v xml:space="preserve"> </v>
      </c>
      <c r="K138" s="32"/>
      <c r="L138" s="4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65" s="2" customFormat="1" ht="10.35" customHeight="1">
      <c r="A139" s="32"/>
      <c r="B139" s="33"/>
      <c r="C139" s="32"/>
      <c r="D139" s="32"/>
      <c r="E139" s="32"/>
      <c r="F139" s="32"/>
      <c r="G139" s="32"/>
      <c r="H139" s="32"/>
      <c r="I139" s="32"/>
      <c r="J139" s="32"/>
      <c r="K139" s="32"/>
      <c r="L139" s="4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65" s="11" customFormat="1" ht="29.25" customHeight="1">
      <c r="A140" s="125"/>
      <c r="B140" s="126"/>
      <c r="C140" s="127" t="s">
        <v>151</v>
      </c>
      <c r="D140" s="128" t="s">
        <v>54</v>
      </c>
      <c r="E140" s="128" t="s">
        <v>50</v>
      </c>
      <c r="F140" s="128" t="s">
        <v>51</v>
      </c>
      <c r="G140" s="128" t="s">
        <v>152</v>
      </c>
      <c r="H140" s="128" t="s">
        <v>153</v>
      </c>
      <c r="I140" s="128" t="s">
        <v>154</v>
      </c>
      <c r="J140" s="129" t="s">
        <v>145</v>
      </c>
      <c r="K140" s="130" t="s">
        <v>155</v>
      </c>
      <c r="L140" s="131"/>
      <c r="M140" s="62" t="s">
        <v>1</v>
      </c>
      <c r="N140" s="63" t="s">
        <v>33</v>
      </c>
      <c r="O140" s="63" t="s">
        <v>156</v>
      </c>
      <c r="P140" s="63" t="s">
        <v>157</v>
      </c>
      <c r="Q140" s="63" t="s">
        <v>158</v>
      </c>
      <c r="R140" s="63" t="s">
        <v>159</v>
      </c>
      <c r="S140" s="63" t="s">
        <v>160</v>
      </c>
      <c r="T140" s="64" t="s">
        <v>161</v>
      </c>
      <c r="U140" s="125"/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</row>
    <row r="141" spans="1:65" s="2" customFormat="1" ht="22.9" customHeight="1">
      <c r="A141" s="32"/>
      <c r="B141" s="33"/>
      <c r="C141" s="69" t="s">
        <v>146</v>
      </c>
      <c r="D141" s="32"/>
      <c r="E141" s="32"/>
      <c r="F141" s="32"/>
      <c r="G141" s="32"/>
      <c r="H141" s="32"/>
      <c r="I141" s="32"/>
      <c r="J141" s="132">
        <f>BK141</f>
        <v>0</v>
      </c>
      <c r="K141" s="32"/>
      <c r="L141" s="33"/>
      <c r="M141" s="65"/>
      <c r="N141" s="56"/>
      <c r="O141" s="66"/>
      <c r="P141" s="133">
        <f>P142+P204</f>
        <v>0</v>
      </c>
      <c r="Q141" s="66"/>
      <c r="R141" s="133">
        <f>R142+R204</f>
        <v>34.413430384999998</v>
      </c>
      <c r="S141" s="66"/>
      <c r="T141" s="134">
        <f>T142+T204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7" t="s">
        <v>68</v>
      </c>
      <c r="AU141" s="17" t="s">
        <v>147</v>
      </c>
      <c r="BK141" s="135">
        <f>BK142+BK204</f>
        <v>0</v>
      </c>
    </row>
    <row r="142" spans="1:65" s="12" customFormat="1" ht="25.9" customHeight="1">
      <c r="B142" s="136"/>
      <c r="D142" s="137" t="s">
        <v>68</v>
      </c>
      <c r="E142" s="138" t="s">
        <v>200</v>
      </c>
      <c r="F142" s="138" t="s">
        <v>201</v>
      </c>
      <c r="I142" s="139"/>
      <c r="J142" s="140">
        <f>BK142</f>
        <v>0</v>
      </c>
      <c r="L142" s="136"/>
      <c r="M142" s="141"/>
      <c r="N142" s="142"/>
      <c r="O142" s="142"/>
      <c r="P142" s="143">
        <f>P143+P156+P162+P175+P180+P194+P202</f>
        <v>0</v>
      </c>
      <c r="Q142" s="142"/>
      <c r="R142" s="143">
        <f>R143+R156+R162+R175+R180+R194+R202</f>
        <v>34.199882375000001</v>
      </c>
      <c r="S142" s="142"/>
      <c r="T142" s="144">
        <f>T143+T156+T162+T175+T180+T194+T202</f>
        <v>0</v>
      </c>
      <c r="AR142" s="137" t="s">
        <v>77</v>
      </c>
      <c r="AT142" s="145" t="s">
        <v>68</v>
      </c>
      <c r="AU142" s="145" t="s">
        <v>69</v>
      </c>
      <c r="AY142" s="137" t="s">
        <v>164</v>
      </c>
      <c r="BK142" s="146">
        <f>BK143+BK156+BK162+BK175+BK180+BK194+BK202</f>
        <v>0</v>
      </c>
    </row>
    <row r="143" spans="1:65" s="12" customFormat="1" ht="22.9" customHeight="1">
      <c r="B143" s="136"/>
      <c r="D143" s="137" t="s">
        <v>68</v>
      </c>
      <c r="E143" s="147" t="s">
        <v>77</v>
      </c>
      <c r="F143" s="147" t="s">
        <v>202</v>
      </c>
      <c r="I143" s="139"/>
      <c r="J143" s="148">
        <f>BK143</f>
        <v>0</v>
      </c>
      <c r="L143" s="136"/>
      <c r="M143" s="141"/>
      <c r="N143" s="142"/>
      <c r="O143" s="142"/>
      <c r="P143" s="143">
        <f>SUM(P144:P155)</f>
        <v>0</v>
      </c>
      <c r="Q143" s="142"/>
      <c r="R143" s="143">
        <f>SUM(R144:R155)</f>
        <v>0</v>
      </c>
      <c r="S143" s="142"/>
      <c r="T143" s="144">
        <f>SUM(T144:T155)</f>
        <v>0</v>
      </c>
      <c r="AR143" s="137" t="s">
        <v>77</v>
      </c>
      <c r="AT143" s="145" t="s">
        <v>68</v>
      </c>
      <c r="AU143" s="145" t="s">
        <v>77</v>
      </c>
      <c r="AY143" s="137" t="s">
        <v>164</v>
      </c>
      <c r="BK143" s="146">
        <f>SUM(BK144:BK155)</f>
        <v>0</v>
      </c>
    </row>
    <row r="144" spans="1:65" s="2" customFormat="1" ht="24.2" customHeight="1">
      <c r="A144" s="32"/>
      <c r="B144" s="149"/>
      <c r="C144" s="150" t="s">
        <v>77</v>
      </c>
      <c r="D144" s="150" t="s">
        <v>167</v>
      </c>
      <c r="E144" s="151" t="s">
        <v>1067</v>
      </c>
      <c r="F144" s="152" t="s">
        <v>1068</v>
      </c>
      <c r="G144" s="153" t="s">
        <v>205</v>
      </c>
      <c r="H144" s="154">
        <v>0</v>
      </c>
      <c r="I144" s="155"/>
      <c r="J144" s="156">
        <f t="shared" ref="J144:J155" si="0">ROUND(I144*H144,2)</f>
        <v>0</v>
      </c>
      <c r="K144" s="157"/>
      <c r="L144" s="33"/>
      <c r="M144" s="158" t="s">
        <v>1</v>
      </c>
      <c r="N144" s="159" t="s">
        <v>35</v>
      </c>
      <c r="O144" s="58"/>
      <c r="P144" s="160">
        <f t="shared" ref="P144:P155" si="1">O144*H144</f>
        <v>0</v>
      </c>
      <c r="Q144" s="160">
        <v>0</v>
      </c>
      <c r="R144" s="160">
        <f t="shared" ref="R144:R155" si="2">Q144*H144</f>
        <v>0</v>
      </c>
      <c r="S144" s="160">
        <v>0</v>
      </c>
      <c r="T144" s="161">
        <f t="shared" ref="T144:T155" si="3"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176</v>
      </c>
      <c r="AT144" s="162" t="s">
        <v>167</v>
      </c>
      <c r="AU144" s="162" t="s">
        <v>84</v>
      </c>
      <c r="AY144" s="17" t="s">
        <v>164</v>
      </c>
      <c r="BE144" s="163">
        <f t="shared" ref="BE144:BE155" si="4">IF(N144="základná",J144,0)</f>
        <v>0</v>
      </c>
      <c r="BF144" s="163">
        <f t="shared" ref="BF144:BF155" si="5">IF(N144="znížená",J144,0)</f>
        <v>0</v>
      </c>
      <c r="BG144" s="163">
        <f t="shared" ref="BG144:BG155" si="6">IF(N144="zákl. prenesená",J144,0)</f>
        <v>0</v>
      </c>
      <c r="BH144" s="163">
        <f t="shared" ref="BH144:BH155" si="7">IF(N144="zníž. prenesená",J144,0)</f>
        <v>0</v>
      </c>
      <c r="BI144" s="163">
        <f t="shared" ref="BI144:BI155" si="8">IF(N144="nulová",J144,0)</f>
        <v>0</v>
      </c>
      <c r="BJ144" s="17" t="s">
        <v>84</v>
      </c>
      <c r="BK144" s="163">
        <f t="shared" ref="BK144:BK155" si="9">ROUND(I144*H144,2)</f>
        <v>0</v>
      </c>
      <c r="BL144" s="17" t="s">
        <v>176</v>
      </c>
      <c r="BM144" s="162" t="s">
        <v>84</v>
      </c>
    </row>
    <row r="145" spans="1:65" s="2" customFormat="1" ht="24.2" customHeight="1">
      <c r="A145" s="32"/>
      <c r="B145" s="149"/>
      <c r="C145" s="150" t="s">
        <v>84</v>
      </c>
      <c r="D145" s="150" t="s">
        <v>167</v>
      </c>
      <c r="E145" s="151" t="s">
        <v>203</v>
      </c>
      <c r="F145" s="152" t="s">
        <v>204</v>
      </c>
      <c r="G145" s="153" t="s">
        <v>205</v>
      </c>
      <c r="H145" s="154">
        <v>0</v>
      </c>
      <c r="I145" s="155"/>
      <c r="J145" s="156">
        <f t="shared" si="0"/>
        <v>0</v>
      </c>
      <c r="K145" s="157"/>
      <c r="L145" s="33"/>
      <c r="M145" s="158" t="s">
        <v>1</v>
      </c>
      <c r="N145" s="159" t="s">
        <v>35</v>
      </c>
      <c r="O145" s="58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176</v>
      </c>
      <c r="AT145" s="162" t="s">
        <v>167</v>
      </c>
      <c r="AU145" s="162" t="s">
        <v>84</v>
      </c>
      <c r="AY145" s="17" t="s">
        <v>164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176</v>
      </c>
      <c r="BM145" s="162" t="s">
        <v>176</v>
      </c>
    </row>
    <row r="146" spans="1:65" s="2" customFormat="1" ht="24.2" customHeight="1">
      <c r="A146" s="32"/>
      <c r="B146" s="149"/>
      <c r="C146" s="150" t="s">
        <v>177</v>
      </c>
      <c r="D146" s="150" t="s">
        <v>167</v>
      </c>
      <c r="E146" s="151" t="s">
        <v>207</v>
      </c>
      <c r="F146" s="152" t="s">
        <v>208</v>
      </c>
      <c r="G146" s="153" t="s">
        <v>205</v>
      </c>
      <c r="H146" s="154">
        <v>0</v>
      </c>
      <c r="I146" s="155"/>
      <c r="J146" s="156">
        <f t="shared" si="0"/>
        <v>0</v>
      </c>
      <c r="K146" s="157"/>
      <c r="L146" s="33"/>
      <c r="M146" s="158" t="s">
        <v>1</v>
      </c>
      <c r="N146" s="159" t="s">
        <v>35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176</v>
      </c>
      <c r="AT146" s="162" t="s">
        <v>167</v>
      </c>
      <c r="AU146" s="162" t="s">
        <v>84</v>
      </c>
      <c r="AY146" s="17" t="s">
        <v>164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176</v>
      </c>
      <c r="BM146" s="162" t="s">
        <v>181</v>
      </c>
    </row>
    <row r="147" spans="1:65" s="2" customFormat="1" ht="14.45" customHeight="1">
      <c r="A147" s="32"/>
      <c r="B147" s="149"/>
      <c r="C147" s="150" t="s">
        <v>176</v>
      </c>
      <c r="D147" s="150" t="s">
        <v>167</v>
      </c>
      <c r="E147" s="151" t="s">
        <v>1069</v>
      </c>
      <c r="F147" s="152" t="s">
        <v>1070</v>
      </c>
      <c r="G147" s="153" t="s">
        <v>205</v>
      </c>
      <c r="H147" s="154">
        <v>0</v>
      </c>
      <c r="I147" s="155"/>
      <c r="J147" s="156">
        <f t="shared" si="0"/>
        <v>0</v>
      </c>
      <c r="K147" s="157"/>
      <c r="L147" s="33"/>
      <c r="M147" s="158" t="s">
        <v>1</v>
      </c>
      <c r="N147" s="159" t="s">
        <v>35</v>
      </c>
      <c r="O147" s="58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176</v>
      </c>
      <c r="AT147" s="162" t="s">
        <v>167</v>
      </c>
      <c r="AU147" s="162" t="s">
        <v>84</v>
      </c>
      <c r="AY147" s="17" t="s">
        <v>164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176</v>
      </c>
      <c r="BM147" s="162" t="s">
        <v>227</v>
      </c>
    </row>
    <row r="148" spans="1:65" s="2" customFormat="1" ht="37.9" customHeight="1">
      <c r="A148" s="32"/>
      <c r="B148" s="149"/>
      <c r="C148" s="150" t="s">
        <v>216</v>
      </c>
      <c r="D148" s="150" t="s">
        <v>167</v>
      </c>
      <c r="E148" s="151" t="s">
        <v>1071</v>
      </c>
      <c r="F148" s="152" t="s">
        <v>1072</v>
      </c>
      <c r="G148" s="153" t="s">
        <v>205</v>
      </c>
      <c r="H148" s="154">
        <v>0</v>
      </c>
      <c r="I148" s="155"/>
      <c r="J148" s="156">
        <f t="shared" si="0"/>
        <v>0</v>
      </c>
      <c r="K148" s="157"/>
      <c r="L148" s="33"/>
      <c r="M148" s="158" t="s">
        <v>1</v>
      </c>
      <c r="N148" s="159" t="s">
        <v>35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176</v>
      </c>
      <c r="AT148" s="162" t="s">
        <v>167</v>
      </c>
      <c r="AU148" s="162" t="s">
        <v>84</v>
      </c>
      <c r="AY148" s="17" t="s">
        <v>164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84</v>
      </c>
      <c r="BK148" s="163">
        <f t="shared" si="9"/>
        <v>0</v>
      </c>
      <c r="BL148" s="17" t="s">
        <v>176</v>
      </c>
      <c r="BM148" s="162" t="s">
        <v>238</v>
      </c>
    </row>
    <row r="149" spans="1:65" s="2" customFormat="1" ht="14.45" customHeight="1">
      <c r="A149" s="32"/>
      <c r="B149" s="149"/>
      <c r="C149" s="150" t="s">
        <v>181</v>
      </c>
      <c r="D149" s="150" t="s">
        <v>167</v>
      </c>
      <c r="E149" s="151" t="s">
        <v>210</v>
      </c>
      <c r="F149" s="152" t="s">
        <v>1073</v>
      </c>
      <c r="G149" s="153" t="s">
        <v>205</v>
      </c>
      <c r="H149" s="154">
        <v>0</v>
      </c>
      <c r="I149" s="155"/>
      <c r="J149" s="156">
        <f t="shared" si="0"/>
        <v>0</v>
      </c>
      <c r="K149" s="157"/>
      <c r="L149" s="33"/>
      <c r="M149" s="158" t="s">
        <v>1</v>
      </c>
      <c r="N149" s="159" t="s">
        <v>35</v>
      </c>
      <c r="O149" s="58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176</v>
      </c>
      <c r="AT149" s="162" t="s">
        <v>167</v>
      </c>
      <c r="AU149" s="162" t="s">
        <v>84</v>
      </c>
      <c r="AY149" s="17" t="s">
        <v>164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84</v>
      </c>
      <c r="BK149" s="163">
        <f t="shared" si="9"/>
        <v>0</v>
      </c>
      <c r="BL149" s="17" t="s">
        <v>176</v>
      </c>
      <c r="BM149" s="162" t="s">
        <v>247</v>
      </c>
    </row>
    <row r="150" spans="1:65" s="2" customFormat="1" ht="24.2" customHeight="1">
      <c r="A150" s="32"/>
      <c r="B150" s="149"/>
      <c r="C150" s="150" t="s">
        <v>223</v>
      </c>
      <c r="D150" s="150" t="s">
        <v>167</v>
      </c>
      <c r="E150" s="151" t="s">
        <v>1074</v>
      </c>
      <c r="F150" s="152" t="s">
        <v>1075</v>
      </c>
      <c r="G150" s="153" t="s">
        <v>205</v>
      </c>
      <c r="H150" s="154">
        <v>0</v>
      </c>
      <c r="I150" s="155"/>
      <c r="J150" s="156">
        <f t="shared" si="0"/>
        <v>0</v>
      </c>
      <c r="K150" s="157"/>
      <c r="L150" s="33"/>
      <c r="M150" s="158" t="s">
        <v>1</v>
      </c>
      <c r="N150" s="159" t="s">
        <v>35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176</v>
      </c>
      <c r="AT150" s="162" t="s">
        <v>167</v>
      </c>
      <c r="AU150" s="162" t="s">
        <v>84</v>
      </c>
      <c r="AY150" s="17" t="s">
        <v>164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84</v>
      </c>
      <c r="BK150" s="163">
        <f t="shared" si="9"/>
        <v>0</v>
      </c>
      <c r="BL150" s="17" t="s">
        <v>176</v>
      </c>
      <c r="BM150" s="162" t="s">
        <v>255</v>
      </c>
    </row>
    <row r="151" spans="1:65" s="2" customFormat="1" ht="24.2" customHeight="1">
      <c r="A151" s="32"/>
      <c r="B151" s="149"/>
      <c r="C151" s="150" t="s">
        <v>227</v>
      </c>
      <c r="D151" s="150" t="s">
        <v>167</v>
      </c>
      <c r="E151" s="151" t="s">
        <v>1076</v>
      </c>
      <c r="F151" s="152" t="s">
        <v>1077</v>
      </c>
      <c r="G151" s="153" t="s">
        <v>205</v>
      </c>
      <c r="H151" s="154">
        <v>0</v>
      </c>
      <c r="I151" s="155"/>
      <c r="J151" s="156">
        <f t="shared" si="0"/>
        <v>0</v>
      </c>
      <c r="K151" s="157"/>
      <c r="L151" s="33"/>
      <c r="M151" s="158" t="s">
        <v>1</v>
      </c>
      <c r="N151" s="159" t="s">
        <v>35</v>
      </c>
      <c r="O151" s="58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176</v>
      </c>
      <c r="AT151" s="162" t="s">
        <v>167</v>
      </c>
      <c r="AU151" s="162" t="s">
        <v>84</v>
      </c>
      <c r="AY151" s="17" t="s">
        <v>164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84</v>
      </c>
      <c r="BK151" s="163">
        <f t="shared" si="9"/>
        <v>0</v>
      </c>
      <c r="BL151" s="17" t="s">
        <v>176</v>
      </c>
      <c r="BM151" s="162" t="s">
        <v>171</v>
      </c>
    </row>
    <row r="152" spans="1:65" s="2" customFormat="1" ht="24.2" customHeight="1">
      <c r="A152" s="32"/>
      <c r="B152" s="149"/>
      <c r="C152" s="150" t="s">
        <v>233</v>
      </c>
      <c r="D152" s="150" t="s">
        <v>167</v>
      </c>
      <c r="E152" s="151" t="s">
        <v>1078</v>
      </c>
      <c r="F152" s="152" t="s">
        <v>1079</v>
      </c>
      <c r="G152" s="153" t="s">
        <v>205</v>
      </c>
      <c r="H152" s="154">
        <v>0</v>
      </c>
      <c r="I152" s="155"/>
      <c r="J152" s="156">
        <f t="shared" si="0"/>
        <v>0</v>
      </c>
      <c r="K152" s="157"/>
      <c r="L152" s="33"/>
      <c r="M152" s="158" t="s">
        <v>1</v>
      </c>
      <c r="N152" s="159" t="s">
        <v>35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176</v>
      </c>
      <c r="AT152" s="162" t="s">
        <v>167</v>
      </c>
      <c r="AU152" s="162" t="s">
        <v>84</v>
      </c>
      <c r="AY152" s="17" t="s">
        <v>164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84</v>
      </c>
      <c r="BK152" s="163">
        <f t="shared" si="9"/>
        <v>0</v>
      </c>
      <c r="BL152" s="17" t="s">
        <v>176</v>
      </c>
      <c r="BM152" s="162" t="s">
        <v>273</v>
      </c>
    </row>
    <row r="153" spans="1:65" s="2" customFormat="1" ht="14.45" customHeight="1">
      <c r="A153" s="32"/>
      <c r="B153" s="149"/>
      <c r="C153" s="150" t="s">
        <v>238</v>
      </c>
      <c r="D153" s="150" t="s">
        <v>167</v>
      </c>
      <c r="E153" s="151" t="s">
        <v>1080</v>
      </c>
      <c r="F153" s="152" t="s">
        <v>1081</v>
      </c>
      <c r="G153" s="153" t="s">
        <v>205</v>
      </c>
      <c r="H153" s="154">
        <v>0</v>
      </c>
      <c r="I153" s="155"/>
      <c r="J153" s="156">
        <f t="shared" si="0"/>
        <v>0</v>
      </c>
      <c r="K153" s="157"/>
      <c r="L153" s="33"/>
      <c r="M153" s="158" t="s">
        <v>1</v>
      </c>
      <c r="N153" s="159" t="s">
        <v>35</v>
      </c>
      <c r="O153" s="58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176</v>
      </c>
      <c r="AT153" s="162" t="s">
        <v>167</v>
      </c>
      <c r="AU153" s="162" t="s">
        <v>84</v>
      </c>
      <c r="AY153" s="17" t="s">
        <v>164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7" t="s">
        <v>84</v>
      </c>
      <c r="BK153" s="163">
        <f t="shared" si="9"/>
        <v>0</v>
      </c>
      <c r="BL153" s="17" t="s">
        <v>176</v>
      </c>
      <c r="BM153" s="162" t="s">
        <v>7</v>
      </c>
    </row>
    <row r="154" spans="1:65" s="2" customFormat="1" ht="14.45" customHeight="1">
      <c r="A154" s="32"/>
      <c r="B154" s="149"/>
      <c r="C154" s="150" t="s">
        <v>242</v>
      </c>
      <c r="D154" s="150" t="s">
        <v>167</v>
      </c>
      <c r="E154" s="151" t="s">
        <v>228</v>
      </c>
      <c r="F154" s="152" t="s">
        <v>1082</v>
      </c>
      <c r="G154" s="153" t="s">
        <v>230</v>
      </c>
      <c r="H154" s="154">
        <v>0</v>
      </c>
      <c r="I154" s="155"/>
      <c r="J154" s="156">
        <f t="shared" si="0"/>
        <v>0</v>
      </c>
      <c r="K154" s="157"/>
      <c r="L154" s="33"/>
      <c r="M154" s="158" t="s">
        <v>1</v>
      </c>
      <c r="N154" s="159" t="s">
        <v>35</v>
      </c>
      <c r="O154" s="58"/>
      <c r="P154" s="160">
        <f t="shared" si="1"/>
        <v>0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176</v>
      </c>
      <c r="AT154" s="162" t="s">
        <v>167</v>
      </c>
      <c r="AU154" s="162" t="s">
        <v>84</v>
      </c>
      <c r="AY154" s="17" t="s">
        <v>164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7" t="s">
        <v>84</v>
      </c>
      <c r="BK154" s="163">
        <f t="shared" si="9"/>
        <v>0</v>
      </c>
      <c r="BL154" s="17" t="s">
        <v>176</v>
      </c>
      <c r="BM154" s="162" t="s">
        <v>290</v>
      </c>
    </row>
    <row r="155" spans="1:65" s="2" customFormat="1" ht="24.2" customHeight="1">
      <c r="A155" s="32"/>
      <c r="B155" s="149"/>
      <c r="C155" s="150" t="s">
        <v>247</v>
      </c>
      <c r="D155" s="150" t="s">
        <v>167</v>
      </c>
      <c r="E155" s="151" t="s">
        <v>1083</v>
      </c>
      <c r="F155" s="152" t="s">
        <v>1084</v>
      </c>
      <c r="G155" s="153" t="s">
        <v>205</v>
      </c>
      <c r="H155" s="154">
        <v>0</v>
      </c>
      <c r="I155" s="155"/>
      <c r="J155" s="156">
        <f t="shared" si="0"/>
        <v>0</v>
      </c>
      <c r="K155" s="157"/>
      <c r="L155" s="33"/>
      <c r="M155" s="158" t="s">
        <v>1</v>
      </c>
      <c r="N155" s="159" t="s">
        <v>35</v>
      </c>
      <c r="O155" s="58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176</v>
      </c>
      <c r="AT155" s="162" t="s">
        <v>167</v>
      </c>
      <c r="AU155" s="162" t="s">
        <v>84</v>
      </c>
      <c r="AY155" s="17" t="s">
        <v>164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7" t="s">
        <v>84</v>
      </c>
      <c r="BK155" s="163">
        <f t="shared" si="9"/>
        <v>0</v>
      </c>
      <c r="BL155" s="17" t="s">
        <v>176</v>
      </c>
      <c r="BM155" s="162" t="s">
        <v>299</v>
      </c>
    </row>
    <row r="156" spans="1:65" s="12" customFormat="1" ht="22.9" customHeight="1">
      <c r="B156" s="136"/>
      <c r="D156" s="137" t="s">
        <v>68</v>
      </c>
      <c r="E156" s="147" t="s">
        <v>84</v>
      </c>
      <c r="F156" s="147" t="s">
        <v>1085</v>
      </c>
      <c r="I156" s="139"/>
      <c r="J156" s="148">
        <f>BK156</f>
        <v>0</v>
      </c>
      <c r="L156" s="136"/>
      <c r="M156" s="141"/>
      <c r="N156" s="142"/>
      <c r="O156" s="142"/>
      <c r="P156" s="143">
        <f>SUM(P157:P161)</f>
        <v>0</v>
      </c>
      <c r="Q156" s="142"/>
      <c r="R156" s="143">
        <f>SUM(R157:R161)</f>
        <v>0</v>
      </c>
      <c r="S156" s="142"/>
      <c r="T156" s="144">
        <f>SUM(T157:T161)</f>
        <v>0</v>
      </c>
      <c r="AR156" s="137" t="s">
        <v>77</v>
      </c>
      <c r="AT156" s="145" t="s">
        <v>68</v>
      </c>
      <c r="AU156" s="145" t="s">
        <v>77</v>
      </c>
      <c r="AY156" s="137" t="s">
        <v>164</v>
      </c>
      <c r="BK156" s="146">
        <f>SUM(BK157:BK161)</f>
        <v>0</v>
      </c>
    </row>
    <row r="157" spans="1:65" s="2" customFormat="1" ht="14.45" customHeight="1">
      <c r="A157" s="32"/>
      <c r="B157" s="149"/>
      <c r="C157" s="150" t="s">
        <v>251</v>
      </c>
      <c r="D157" s="150" t="s">
        <v>167</v>
      </c>
      <c r="E157" s="151" t="s">
        <v>1086</v>
      </c>
      <c r="F157" s="152" t="s">
        <v>1087</v>
      </c>
      <c r="G157" s="153" t="s">
        <v>170</v>
      </c>
      <c r="H157" s="154">
        <v>0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35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176</v>
      </c>
      <c r="AT157" s="162" t="s">
        <v>167</v>
      </c>
      <c r="AU157" s="162" t="s">
        <v>84</v>
      </c>
      <c r="AY157" s="17" t="s">
        <v>164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84</v>
      </c>
      <c r="BK157" s="163">
        <f>ROUND(I157*H157,2)</f>
        <v>0</v>
      </c>
      <c r="BL157" s="17" t="s">
        <v>176</v>
      </c>
      <c r="BM157" s="162" t="s">
        <v>308</v>
      </c>
    </row>
    <row r="158" spans="1:65" s="2" customFormat="1" ht="24.2" customHeight="1">
      <c r="A158" s="32"/>
      <c r="B158" s="149"/>
      <c r="C158" s="150" t="s">
        <v>255</v>
      </c>
      <c r="D158" s="150" t="s">
        <v>167</v>
      </c>
      <c r="E158" s="151" t="s">
        <v>1088</v>
      </c>
      <c r="F158" s="152" t="s">
        <v>1089</v>
      </c>
      <c r="G158" s="153" t="s">
        <v>205</v>
      </c>
      <c r="H158" s="154">
        <v>0</v>
      </c>
      <c r="I158" s="155"/>
      <c r="J158" s="156">
        <f>ROUND(I158*H158,2)</f>
        <v>0</v>
      </c>
      <c r="K158" s="157"/>
      <c r="L158" s="33"/>
      <c r="M158" s="158" t="s">
        <v>1</v>
      </c>
      <c r="N158" s="159" t="s">
        <v>35</v>
      </c>
      <c r="O158" s="58"/>
      <c r="P158" s="160">
        <f>O158*H158</f>
        <v>0</v>
      </c>
      <c r="Q158" s="160">
        <v>2.0699999999999998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176</v>
      </c>
      <c r="AT158" s="162" t="s">
        <v>167</v>
      </c>
      <c r="AU158" s="162" t="s">
        <v>84</v>
      </c>
      <c r="AY158" s="17" t="s">
        <v>164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84</v>
      </c>
      <c r="BK158" s="163">
        <f>ROUND(I158*H158,2)</f>
        <v>0</v>
      </c>
      <c r="BL158" s="17" t="s">
        <v>176</v>
      </c>
      <c r="BM158" s="162" t="s">
        <v>316</v>
      </c>
    </row>
    <row r="159" spans="1:65" s="2" customFormat="1" ht="14.45" customHeight="1">
      <c r="A159" s="32"/>
      <c r="B159" s="149"/>
      <c r="C159" s="150" t="s">
        <v>262</v>
      </c>
      <c r="D159" s="150" t="s">
        <v>167</v>
      </c>
      <c r="E159" s="151" t="s">
        <v>1090</v>
      </c>
      <c r="F159" s="152" t="s">
        <v>1091</v>
      </c>
      <c r="G159" s="153" t="s">
        <v>205</v>
      </c>
      <c r="H159" s="154">
        <v>0</v>
      </c>
      <c r="I159" s="155"/>
      <c r="J159" s="156">
        <f>ROUND(I159*H159,2)</f>
        <v>0</v>
      </c>
      <c r="K159" s="157"/>
      <c r="L159" s="33"/>
      <c r="M159" s="158" t="s">
        <v>1</v>
      </c>
      <c r="N159" s="159" t="s">
        <v>35</v>
      </c>
      <c r="O159" s="58"/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176</v>
      </c>
      <c r="AT159" s="162" t="s">
        <v>167</v>
      </c>
      <c r="AU159" s="162" t="s">
        <v>84</v>
      </c>
      <c r="AY159" s="17" t="s">
        <v>164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84</v>
      </c>
      <c r="BK159" s="163">
        <f>ROUND(I159*H159,2)</f>
        <v>0</v>
      </c>
      <c r="BL159" s="17" t="s">
        <v>176</v>
      </c>
      <c r="BM159" s="162" t="s">
        <v>324</v>
      </c>
    </row>
    <row r="160" spans="1:65" s="2" customFormat="1" ht="14.45" customHeight="1">
      <c r="A160" s="32"/>
      <c r="B160" s="149"/>
      <c r="C160" s="150" t="s">
        <v>171</v>
      </c>
      <c r="D160" s="150" t="s">
        <v>167</v>
      </c>
      <c r="E160" s="151" t="s">
        <v>1092</v>
      </c>
      <c r="F160" s="152" t="s">
        <v>1093</v>
      </c>
      <c r="G160" s="153" t="s">
        <v>170</v>
      </c>
      <c r="H160" s="154">
        <v>0</v>
      </c>
      <c r="I160" s="155"/>
      <c r="J160" s="156">
        <f>ROUND(I160*H160,2)</f>
        <v>0</v>
      </c>
      <c r="K160" s="157"/>
      <c r="L160" s="33"/>
      <c r="M160" s="158" t="s">
        <v>1</v>
      </c>
      <c r="N160" s="159" t="s">
        <v>35</v>
      </c>
      <c r="O160" s="58"/>
      <c r="P160" s="160">
        <f>O160*H160</f>
        <v>0</v>
      </c>
      <c r="Q160" s="160">
        <v>4.0678499999999996E-3</v>
      </c>
      <c r="R160" s="160">
        <f>Q160*H160</f>
        <v>0</v>
      </c>
      <c r="S160" s="160">
        <v>0</v>
      </c>
      <c r="T160" s="161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176</v>
      </c>
      <c r="AT160" s="162" t="s">
        <v>167</v>
      </c>
      <c r="AU160" s="162" t="s">
        <v>84</v>
      </c>
      <c r="AY160" s="17" t="s">
        <v>164</v>
      </c>
      <c r="BE160" s="163">
        <f>IF(N160="základná",J160,0)</f>
        <v>0</v>
      </c>
      <c r="BF160" s="163">
        <f>IF(N160="znížená",J160,0)</f>
        <v>0</v>
      </c>
      <c r="BG160" s="163">
        <f>IF(N160="zákl. prenesená",J160,0)</f>
        <v>0</v>
      </c>
      <c r="BH160" s="163">
        <f>IF(N160="zníž. prenesená",J160,0)</f>
        <v>0</v>
      </c>
      <c r="BI160" s="163">
        <f>IF(N160="nulová",J160,0)</f>
        <v>0</v>
      </c>
      <c r="BJ160" s="17" t="s">
        <v>84</v>
      </c>
      <c r="BK160" s="163">
        <f>ROUND(I160*H160,2)</f>
        <v>0</v>
      </c>
      <c r="BL160" s="17" t="s">
        <v>176</v>
      </c>
      <c r="BM160" s="162" t="s">
        <v>175</v>
      </c>
    </row>
    <row r="161" spans="1:65" s="2" customFormat="1" ht="24.2" customHeight="1">
      <c r="A161" s="32"/>
      <c r="B161" s="149"/>
      <c r="C161" s="150" t="s">
        <v>269</v>
      </c>
      <c r="D161" s="150" t="s">
        <v>167</v>
      </c>
      <c r="E161" s="151" t="s">
        <v>1094</v>
      </c>
      <c r="F161" s="152" t="s">
        <v>1095</v>
      </c>
      <c r="G161" s="153" t="s">
        <v>170</v>
      </c>
      <c r="H161" s="154">
        <v>0</v>
      </c>
      <c r="I161" s="155"/>
      <c r="J161" s="156">
        <f>ROUND(I161*H161,2)</f>
        <v>0</v>
      </c>
      <c r="K161" s="157"/>
      <c r="L161" s="33"/>
      <c r="M161" s="158" t="s">
        <v>1</v>
      </c>
      <c r="N161" s="159" t="s">
        <v>35</v>
      </c>
      <c r="O161" s="58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176</v>
      </c>
      <c r="AT161" s="162" t="s">
        <v>167</v>
      </c>
      <c r="AU161" s="162" t="s">
        <v>84</v>
      </c>
      <c r="AY161" s="17" t="s">
        <v>164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7" t="s">
        <v>84</v>
      </c>
      <c r="BK161" s="163">
        <f>ROUND(I161*H161,2)</f>
        <v>0</v>
      </c>
      <c r="BL161" s="17" t="s">
        <v>176</v>
      </c>
      <c r="BM161" s="162" t="s">
        <v>343</v>
      </c>
    </row>
    <row r="162" spans="1:65" s="12" customFormat="1" ht="22.9" customHeight="1">
      <c r="B162" s="136"/>
      <c r="D162" s="137" t="s">
        <v>68</v>
      </c>
      <c r="E162" s="147" t="s">
        <v>177</v>
      </c>
      <c r="F162" s="147" t="s">
        <v>232</v>
      </c>
      <c r="I162" s="139"/>
      <c r="J162" s="148">
        <f>BK162</f>
        <v>0</v>
      </c>
      <c r="L162" s="136"/>
      <c r="M162" s="141"/>
      <c r="N162" s="142"/>
      <c r="O162" s="142"/>
      <c r="P162" s="143">
        <f>SUM(P163:P174)</f>
        <v>0</v>
      </c>
      <c r="Q162" s="142"/>
      <c r="R162" s="143">
        <f>SUM(R163:R174)</f>
        <v>0</v>
      </c>
      <c r="S162" s="142"/>
      <c r="T162" s="144">
        <f>SUM(T163:T174)</f>
        <v>0</v>
      </c>
      <c r="AR162" s="137" t="s">
        <v>77</v>
      </c>
      <c r="AT162" s="145" t="s">
        <v>68</v>
      </c>
      <c r="AU162" s="145" t="s">
        <v>77</v>
      </c>
      <c r="AY162" s="137" t="s">
        <v>164</v>
      </c>
      <c r="BK162" s="146">
        <f>SUM(BK163:BK174)</f>
        <v>0</v>
      </c>
    </row>
    <row r="163" spans="1:65" s="2" customFormat="1" ht="14.45" customHeight="1">
      <c r="A163" s="32"/>
      <c r="B163" s="149"/>
      <c r="C163" s="150" t="s">
        <v>273</v>
      </c>
      <c r="D163" s="150" t="s">
        <v>167</v>
      </c>
      <c r="E163" s="151" t="s">
        <v>1096</v>
      </c>
      <c r="F163" s="152" t="s">
        <v>1097</v>
      </c>
      <c r="G163" s="153" t="s">
        <v>280</v>
      </c>
      <c r="H163" s="154">
        <v>0</v>
      </c>
      <c r="I163" s="155"/>
      <c r="J163" s="156">
        <f t="shared" ref="J163:J174" si="10">ROUND(I163*H163,2)</f>
        <v>0</v>
      </c>
      <c r="K163" s="157"/>
      <c r="L163" s="33"/>
      <c r="M163" s="158" t="s">
        <v>1</v>
      </c>
      <c r="N163" s="159" t="s">
        <v>35</v>
      </c>
      <c r="O163" s="58"/>
      <c r="P163" s="160">
        <f t="shared" ref="P163:P174" si="11">O163*H163</f>
        <v>0</v>
      </c>
      <c r="Q163" s="160">
        <v>0</v>
      </c>
      <c r="R163" s="160">
        <f t="shared" ref="R163:R174" si="12">Q163*H163</f>
        <v>0</v>
      </c>
      <c r="S163" s="160">
        <v>0</v>
      </c>
      <c r="T163" s="161">
        <f t="shared" ref="T163:T174" si="13"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176</v>
      </c>
      <c r="AT163" s="162" t="s">
        <v>167</v>
      </c>
      <c r="AU163" s="162" t="s">
        <v>84</v>
      </c>
      <c r="AY163" s="17" t="s">
        <v>164</v>
      </c>
      <c r="BE163" s="163">
        <f t="shared" ref="BE163:BE174" si="14">IF(N163="základná",J163,0)</f>
        <v>0</v>
      </c>
      <c r="BF163" s="163">
        <f t="shared" ref="BF163:BF174" si="15">IF(N163="znížená",J163,0)</f>
        <v>0</v>
      </c>
      <c r="BG163" s="163">
        <f t="shared" ref="BG163:BG174" si="16">IF(N163="zákl. prenesená",J163,0)</f>
        <v>0</v>
      </c>
      <c r="BH163" s="163">
        <f t="shared" ref="BH163:BH174" si="17">IF(N163="zníž. prenesená",J163,0)</f>
        <v>0</v>
      </c>
      <c r="BI163" s="163">
        <f t="shared" ref="BI163:BI174" si="18">IF(N163="nulová",J163,0)</f>
        <v>0</v>
      </c>
      <c r="BJ163" s="17" t="s">
        <v>84</v>
      </c>
      <c r="BK163" s="163">
        <f t="shared" ref="BK163:BK174" si="19">ROUND(I163*H163,2)</f>
        <v>0</v>
      </c>
      <c r="BL163" s="17" t="s">
        <v>176</v>
      </c>
      <c r="BM163" s="162" t="s">
        <v>351</v>
      </c>
    </row>
    <row r="164" spans="1:65" s="2" customFormat="1" ht="14.45" customHeight="1">
      <c r="A164" s="32"/>
      <c r="B164" s="149"/>
      <c r="C164" s="150" t="s">
        <v>277</v>
      </c>
      <c r="D164" s="150" t="s">
        <v>167</v>
      </c>
      <c r="E164" s="151" t="s">
        <v>1098</v>
      </c>
      <c r="F164" s="152" t="s">
        <v>1099</v>
      </c>
      <c r="G164" s="153" t="s">
        <v>205</v>
      </c>
      <c r="H164" s="154">
        <v>0</v>
      </c>
      <c r="I164" s="155"/>
      <c r="J164" s="156">
        <f t="shared" si="10"/>
        <v>0</v>
      </c>
      <c r="K164" s="157"/>
      <c r="L164" s="33"/>
      <c r="M164" s="158" t="s">
        <v>1</v>
      </c>
      <c r="N164" s="159" t="s">
        <v>35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176</v>
      </c>
      <c r="AT164" s="162" t="s">
        <v>167</v>
      </c>
      <c r="AU164" s="162" t="s">
        <v>84</v>
      </c>
      <c r="AY164" s="17" t="s">
        <v>164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84</v>
      </c>
      <c r="BK164" s="163">
        <f t="shared" si="19"/>
        <v>0</v>
      </c>
      <c r="BL164" s="17" t="s">
        <v>176</v>
      </c>
      <c r="BM164" s="162" t="s">
        <v>359</v>
      </c>
    </row>
    <row r="165" spans="1:65" s="2" customFormat="1" ht="24.2" customHeight="1">
      <c r="A165" s="32"/>
      <c r="B165" s="149"/>
      <c r="C165" s="150" t="s">
        <v>7</v>
      </c>
      <c r="D165" s="150" t="s">
        <v>167</v>
      </c>
      <c r="E165" s="151" t="s">
        <v>1100</v>
      </c>
      <c r="F165" s="152" t="s">
        <v>1101</v>
      </c>
      <c r="G165" s="153" t="s">
        <v>205</v>
      </c>
      <c r="H165" s="154">
        <v>0</v>
      </c>
      <c r="I165" s="155"/>
      <c r="J165" s="156">
        <f t="shared" si="10"/>
        <v>0</v>
      </c>
      <c r="K165" s="157"/>
      <c r="L165" s="33"/>
      <c r="M165" s="158" t="s">
        <v>1</v>
      </c>
      <c r="N165" s="159" t="s">
        <v>35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176</v>
      </c>
      <c r="AT165" s="162" t="s">
        <v>167</v>
      </c>
      <c r="AU165" s="162" t="s">
        <v>84</v>
      </c>
      <c r="AY165" s="17" t="s">
        <v>164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84</v>
      </c>
      <c r="BK165" s="163">
        <f t="shared" si="19"/>
        <v>0</v>
      </c>
      <c r="BL165" s="17" t="s">
        <v>176</v>
      </c>
      <c r="BM165" s="162" t="s">
        <v>367</v>
      </c>
    </row>
    <row r="166" spans="1:65" s="2" customFormat="1" ht="24.2" customHeight="1">
      <c r="A166" s="32"/>
      <c r="B166" s="149"/>
      <c r="C166" s="150" t="s">
        <v>286</v>
      </c>
      <c r="D166" s="150" t="s">
        <v>167</v>
      </c>
      <c r="E166" s="151" t="s">
        <v>1102</v>
      </c>
      <c r="F166" s="152" t="s">
        <v>1103</v>
      </c>
      <c r="G166" s="153" t="s">
        <v>205</v>
      </c>
      <c r="H166" s="154">
        <v>0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35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176</v>
      </c>
      <c r="AT166" s="162" t="s">
        <v>167</v>
      </c>
      <c r="AU166" s="162" t="s">
        <v>84</v>
      </c>
      <c r="AY166" s="17" t="s">
        <v>164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84</v>
      </c>
      <c r="BK166" s="163">
        <f t="shared" si="19"/>
        <v>0</v>
      </c>
      <c r="BL166" s="17" t="s">
        <v>176</v>
      </c>
      <c r="BM166" s="162" t="s">
        <v>375</v>
      </c>
    </row>
    <row r="167" spans="1:65" s="2" customFormat="1" ht="24.2" customHeight="1">
      <c r="A167" s="32"/>
      <c r="B167" s="149"/>
      <c r="C167" s="150" t="s">
        <v>290</v>
      </c>
      <c r="D167" s="150" t="s">
        <v>167</v>
      </c>
      <c r="E167" s="151" t="s">
        <v>1104</v>
      </c>
      <c r="F167" s="152" t="s">
        <v>1105</v>
      </c>
      <c r="G167" s="153" t="s">
        <v>230</v>
      </c>
      <c r="H167" s="154">
        <v>0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35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176</v>
      </c>
      <c r="AT167" s="162" t="s">
        <v>167</v>
      </c>
      <c r="AU167" s="162" t="s">
        <v>84</v>
      </c>
      <c r="AY167" s="17" t="s">
        <v>164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84</v>
      </c>
      <c r="BK167" s="163">
        <f t="shared" si="19"/>
        <v>0</v>
      </c>
      <c r="BL167" s="17" t="s">
        <v>176</v>
      </c>
      <c r="BM167" s="162" t="s">
        <v>383</v>
      </c>
    </row>
    <row r="168" spans="1:65" s="2" customFormat="1" ht="24.2" customHeight="1">
      <c r="A168" s="32"/>
      <c r="B168" s="149"/>
      <c r="C168" s="150" t="s">
        <v>295</v>
      </c>
      <c r="D168" s="150" t="s">
        <v>167</v>
      </c>
      <c r="E168" s="151" t="s">
        <v>1106</v>
      </c>
      <c r="F168" s="152" t="s">
        <v>1107</v>
      </c>
      <c r="G168" s="153" t="s">
        <v>293</v>
      </c>
      <c r="H168" s="154">
        <v>0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35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176</v>
      </c>
      <c r="AT168" s="162" t="s">
        <v>167</v>
      </c>
      <c r="AU168" s="162" t="s">
        <v>84</v>
      </c>
      <c r="AY168" s="17" t="s">
        <v>164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84</v>
      </c>
      <c r="BK168" s="163">
        <f t="shared" si="19"/>
        <v>0</v>
      </c>
      <c r="BL168" s="17" t="s">
        <v>176</v>
      </c>
      <c r="BM168" s="162" t="s">
        <v>391</v>
      </c>
    </row>
    <row r="169" spans="1:65" s="2" customFormat="1" ht="24.2" customHeight="1">
      <c r="A169" s="32"/>
      <c r="B169" s="149"/>
      <c r="C169" s="150" t="s">
        <v>299</v>
      </c>
      <c r="D169" s="150" t="s">
        <v>167</v>
      </c>
      <c r="E169" s="151" t="s">
        <v>1108</v>
      </c>
      <c r="F169" s="152" t="s">
        <v>1109</v>
      </c>
      <c r="G169" s="153" t="s">
        <v>293</v>
      </c>
      <c r="H169" s="154">
        <v>0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35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176</v>
      </c>
      <c r="AT169" s="162" t="s">
        <v>167</v>
      </c>
      <c r="AU169" s="162" t="s">
        <v>84</v>
      </c>
      <c r="AY169" s="17" t="s">
        <v>164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84</v>
      </c>
      <c r="BK169" s="163">
        <f t="shared" si="19"/>
        <v>0</v>
      </c>
      <c r="BL169" s="17" t="s">
        <v>176</v>
      </c>
      <c r="BM169" s="162" t="s">
        <v>401</v>
      </c>
    </row>
    <row r="170" spans="1:65" s="2" customFormat="1" ht="24.2" customHeight="1">
      <c r="A170" s="32"/>
      <c r="B170" s="149"/>
      <c r="C170" s="150" t="s">
        <v>303</v>
      </c>
      <c r="D170" s="150" t="s">
        <v>167</v>
      </c>
      <c r="E170" s="151" t="s">
        <v>1110</v>
      </c>
      <c r="F170" s="152" t="s">
        <v>1111</v>
      </c>
      <c r="G170" s="153" t="s">
        <v>293</v>
      </c>
      <c r="H170" s="154">
        <v>0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35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176</v>
      </c>
      <c r="AT170" s="162" t="s">
        <v>167</v>
      </c>
      <c r="AU170" s="162" t="s">
        <v>84</v>
      </c>
      <c r="AY170" s="17" t="s">
        <v>164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84</v>
      </c>
      <c r="BK170" s="163">
        <f t="shared" si="19"/>
        <v>0</v>
      </c>
      <c r="BL170" s="17" t="s">
        <v>176</v>
      </c>
      <c r="BM170" s="162" t="s">
        <v>412</v>
      </c>
    </row>
    <row r="171" spans="1:65" s="2" customFormat="1" ht="24.2" customHeight="1">
      <c r="A171" s="32"/>
      <c r="B171" s="149"/>
      <c r="C171" s="150" t="s">
        <v>308</v>
      </c>
      <c r="D171" s="150" t="s">
        <v>167</v>
      </c>
      <c r="E171" s="151" t="s">
        <v>1112</v>
      </c>
      <c r="F171" s="152" t="s">
        <v>1113</v>
      </c>
      <c r="G171" s="153" t="s">
        <v>293</v>
      </c>
      <c r="H171" s="154">
        <v>0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35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176</v>
      </c>
      <c r="AT171" s="162" t="s">
        <v>167</v>
      </c>
      <c r="AU171" s="162" t="s">
        <v>84</v>
      </c>
      <c r="AY171" s="17" t="s">
        <v>164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84</v>
      </c>
      <c r="BK171" s="163">
        <f t="shared" si="19"/>
        <v>0</v>
      </c>
      <c r="BL171" s="17" t="s">
        <v>176</v>
      </c>
      <c r="BM171" s="162" t="s">
        <v>422</v>
      </c>
    </row>
    <row r="172" spans="1:65" s="2" customFormat="1" ht="24.2" customHeight="1">
      <c r="A172" s="32"/>
      <c r="B172" s="149"/>
      <c r="C172" s="150" t="s">
        <v>312</v>
      </c>
      <c r="D172" s="150" t="s">
        <v>167</v>
      </c>
      <c r="E172" s="151" t="s">
        <v>1114</v>
      </c>
      <c r="F172" s="152" t="s">
        <v>1115</v>
      </c>
      <c r="G172" s="153" t="s">
        <v>293</v>
      </c>
      <c r="H172" s="154">
        <v>0</v>
      </c>
      <c r="I172" s="155"/>
      <c r="J172" s="156">
        <f t="shared" si="10"/>
        <v>0</v>
      </c>
      <c r="K172" s="157"/>
      <c r="L172" s="33"/>
      <c r="M172" s="158" t="s">
        <v>1</v>
      </c>
      <c r="N172" s="159" t="s">
        <v>35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176</v>
      </c>
      <c r="AT172" s="162" t="s">
        <v>167</v>
      </c>
      <c r="AU172" s="162" t="s">
        <v>84</v>
      </c>
      <c r="AY172" s="17" t="s">
        <v>164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84</v>
      </c>
      <c r="BK172" s="163">
        <f t="shared" si="19"/>
        <v>0</v>
      </c>
      <c r="BL172" s="17" t="s">
        <v>176</v>
      </c>
      <c r="BM172" s="162" t="s">
        <v>430</v>
      </c>
    </row>
    <row r="173" spans="1:65" s="2" customFormat="1" ht="14.45" customHeight="1">
      <c r="A173" s="32"/>
      <c r="B173" s="149"/>
      <c r="C173" s="150" t="s">
        <v>316</v>
      </c>
      <c r="D173" s="150" t="s">
        <v>167</v>
      </c>
      <c r="E173" s="151" t="s">
        <v>1116</v>
      </c>
      <c r="F173" s="152" t="s">
        <v>1117</v>
      </c>
      <c r="G173" s="153" t="s">
        <v>170</v>
      </c>
      <c r="H173" s="154">
        <v>0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35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176</v>
      </c>
      <c r="AT173" s="162" t="s">
        <v>167</v>
      </c>
      <c r="AU173" s="162" t="s">
        <v>84</v>
      </c>
      <c r="AY173" s="17" t="s">
        <v>164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84</v>
      </c>
      <c r="BK173" s="163">
        <f t="shared" si="19"/>
        <v>0</v>
      </c>
      <c r="BL173" s="17" t="s">
        <v>176</v>
      </c>
      <c r="BM173" s="162" t="s">
        <v>438</v>
      </c>
    </row>
    <row r="174" spans="1:65" s="2" customFormat="1" ht="14.45" customHeight="1">
      <c r="A174" s="32"/>
      <c r="B174" s="149"/>
      <c r="C174" s="150" t="s">
        <v>320</v>
      </c>
      <c r="D174" s="150" t="s">
        <v>167</v>
      </c>
      <c r="E174" s="151" t="s">
        <v>1118</v>
      </c>
      <c r="F174" s="152" t="s">
        <v>1119</v>
      </c>
      <c r="G174" s="153" t="s">
        <v>170</v>
      </c>
      <c r="H174" s="154">
        <v>0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35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176</v>
      </c>
      <c r="AT174" s="162" t="s">
        <v>167</v>
      </c>
      <c r="AU174" s="162" t="s">
        <v>84</v>
      </c>
      <c r="AY174" s="17" t="s">
        <v>164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84</v>
      </c>
      <c r="BK174" s="163">
        <f t="shared" si="19"/>
        <v>0</v>
      </c>
      <c r="BL174" s="17" t="s">
        <v>176</v>
      </c>
      <c r="BM174" s="162" t="s">
        <v>446</v>
      </c>
    </row>
    <row r="175" spans="1:65" s="12" customFormat="1" ht="22.9" customHeight="1">
      <c r="B175" s="136"/>
      <c r="D175" s="137" t="s">
        <v>68</v>
      </c>
      <c r="E175" s="147" t="s">
        <v>176</v>
      </c>
      <c r="F175" s="147" t="s">
        <v>1120</v>
      </c>
      <c r="I175" s="139"/>
      <c r="J175" s="148">
        <f>BK175</f>
        <v>0</v>
      </c>
      <c r="L175" s="136"/>
      <c r="M175" s="141"/>
      <c r="N175" s="142"/>
      <c r="O175" s="142"/>
      <c r="P175" s="143">
        <f>SUM(P176:P179)</f>
        <v>0</v>
      </c>
      <c r="Q175" s="142"/>
      <c r="R175" s="143">
        <f>SUM(R176:R179)</f>
        <v>0</v>
      </c>
      <c r="S175" s="142"/>
      <c r="T175" s="144">
        <f>SUM(T176:T179)</f>
        <v>0</v>
      </c>
      <c r="AR175" s="137" t="s">
        <v>77</v>
      </c>
      <c r="AT175" s="145" t="s">
        <v>68</v>
      </c>
      <c r="AU175" s="145" t="s">
        <v>77</v>
      </c>
      <c r="AY175" s="137" t="s">
        <v>164</v>
      </c>
      <c r="BK175" s="146">
        <f>SUM(BK176:BK179)</f>
        <v>0</v>
      </c>
    </row>
    <row r="176" spans="1:65" s="2" customFormat="1" ht="14.45" customHeight="1">
      <c r="A176" s="32"/>
      <c r="B176" s="149"/>
      <c r="C176" s="150" t="s">
        <v>324</v>
      </c>
      <c r="D176" s="150" t="s">
        <v>167</v>
      </c>
      <c r="E176" s="151" t="s">
        <v>1121</v>
      </c>
      <c r="F176" s="152" t="s">
        <v>1122</v>
      </c>
      <c r="G176" s="153" t="s">
        <v>205</v>
      </c>
      <c r="H176" s="154">
        <v>0</v>
      </c>
      <c r="I176" s="155"/>
      <c r="J176" s="156">
        <f>ROUND(I176*H176,2)</f>
        <v>0</v>
      </c>
      <c r="K176" s="157"/>
      <c r="L176" s="33"/>
      <c r="M176" s="158" t="s">
        <v>1</v>
      </c>
      <c r="N176" s="159" t="s">
        <v>35</v>
      </c>
      <c r="O176" s="58"/>
      <c r="P176" s="160">
        <f>O176*H176</f>
        <v>0</v>
      </c>
      <c r="Q176" s="160">
        <v>2.2969864000000002</v>
      </c>
      <c r="R176" s="160">
        <f>Q176*H176</f>
        <v>0</v>
      </c>
      <c r="S176" s="160">
        <v>0</v>
      </c>
      <c r="T176" s="161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176</v>
      </c>
      <c r="AT176" s="162" t="s">
        <v>167</v>
      </c>
      <c r="AU176" s="162" t="s">
        <v>84</v>
      </c>
      <c r="AY176" s="17" t="s">
        <v>164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7" t="s">
        <v>84</v>
      </c>
      <c r="BK176" s="163">
        <f>ROUND(I176*H176,2)</f>
        <v>0</v>
      </c>
      <c r="BL176" s="17" t="s">
        <v>176</v>
      </c>
      <c r="BM176" s="162" t="s">
        <v>456</v>
      </c>
    </row>
    <row r="177" spans="1:65" s="2" customFormat="1" ht="24.2" customHeight="1">
      <c r="A177" s="32"/>
      <c r="B177" s="149"/>
      <c r="C177" s="150" t="s">
        <v>328</v>
      </c>
      <c r="D177" s="150" t="s">
        <v>167</v>
      </c>
      <c r="E177" s="151" t="s">
        <v>1123</v>
      </c>
      <c r="F177" s="152" t="s">
        <v>1124</v>
      </c>
      <c r="G177" s="153" t="s">
        <v>170</v>
      </c>
      <c r="H177" s="154">
        <v>0</v>
      </c>
      <c r="I177" s="155"/>
      <c r="J177" s="156">
        <f>ROUND(I177*H177,2)</f>
        <v>0</v>
      </c>
      <c r="K177" s="157"/>
      <c r="L177" s="33"/>
      <c r="M177" s="158" t="s">
        <v>1</v>
      </c>
      <c r="N177" s="159" t="s">
        <v>35</v>
      </c>
      <c r="O177" s="58"/>
      <c r="P177" s="160">
        <f>O177*H177</f>
        <v>0</v>
      </c>
      <c r="Q177" s="160">
        <v>1.8540850000000001E-2</v>
      </c>
      <c r="R177" s="160">
        <f>Q177*H177</f>
        <v>0</v>
      </c>
      <c r="S177" s="160">
        <v>0</v>
      </c>
      <c r="T177" s="161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176</v>
      </c>
      <c r="AT177" s="162" t="s">
        <v>167</v>
      </c>
      <c r="AU177" s="162" t="s">
        <v>84</v>
      </c>
      <c r="AY177" s="17" t="s">
        <v>164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7" t="s">
        <v>84</v>
      </c>
      <c r="BK177" s="163">
        <f>ROUND(I177*H177,2)</f>
        <v>0</v>
      </c>
      <c r="BL177" s="17" t="s">
        <v>176</v>
      </c>
      <c r="BM177" s="162" t="s">
        <v>464</v>
      </c>
    </row>
    <row r="178" spans="1:65" s="2" customFormat="1" ht="24.2" customHeight="1">
      <c r="A178" s="32"/>
      <c r="B178" s="149"/>
      <c r="C178" s="150" t="s">
        <v>175</v>
      </c>
      <c r="D178" s="150" t="s">
        <v>167</v>
      </c>
      <c r="E178" s="151" t="s">
        <v>1125</v>
      </c>
      <c r="F178" s="152" t="s">
        <v>1126</v>
      </c>
      <c r="G178" s="153" t="s">
        <v>170</v>
      </c>
      <c r="H178" s="154">
        <v>0</v>
      </c>
      <c r="I178" s="155"/>
      <c r="J178" s="156">
        <f>ROUND(I178*H178,2)</f>
        <v>0</v>
      </c>
      <c r="K178" s="157"/>
      <c r="L178" s="33"/>
      <c r="M178" s="158" t="s">
        <v>1</v>
      </c>
      <c r="N178" s="159" t="s">
        <v>35</v>
      </c>
      <c r="O178" s="58"/>
      <c r="P178" s="160">
        <f>O178*H178</f>
        <v>0</v>
      </c>
      <c r="Q178" s="160">
        <v>0</v>
      </c>
      <c r="R178" s="160">
        <f>Q178*H178</f>
        <v>0</v>
      </c>
      <c r="S178" s="160">
        <v>0</v>
      </c>
      <c r="T178" s="161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176</v>
      </c>
      <c r="AT178" s="162" t="s">
        <v>167</v>
      </c>
      <c r="AU178" s="162" t="s">
        <v>84</v>
      </c>
      <c r="AY178" s="17" t="s">
        <v>164</v>
      </c>
      <c r="BE178" s="163">
        <f>IF(N178="základná",J178,0)</f>
        <v>0</v>
      </c>
      <c r="BF178" s="163">
        <f>IF(N178="znížená",J178,0)</f>
        <v>0</v>
      </c>
      <c r="BG178" s="163">
        <f>IF(N178="zákl. prenesená",J178,0)</f>
        <v>0</v>
      </c>
      <c r="BH178" s="163">
        <f>IF(N178="zníž. prenesená",J178,0)</f>
        <v>0</v>
      </c>
      <c r="BI178" s="163">
        <f>IF(N178="nulová",J178,0)</f>
        <v>0</v>
      </c>
      <c r="BJ178" s="17" t="s">
        <v>84</v>
      </c>
      <c r="BK178" s="163">
        <f>ROUND(I178*H178,2)</f>
        <v>0</v>
      </c>
      <c r="BL178" s="17" t="s">
        <v>176</v>
      </c>
      <c r="BM178" s="162" t="s">
        <v>472</v>
      </c>
    </row>
    <row r="179" spans="1:65" s="2" customFormat="1" ht="24.2" customHeight="1">
      <c r="A179" s="32"/>
      <c r="B179" s="149"/>
      <c r="C179" s="150" t="s">
        <v>337</v>
      </c>
      <c r="D179" s="150" t="s">
        <v>167</v>
      </c>
      <c r="E179" s="151" t="s">
        <v>1127</v>
      </c>
      <c r="F179" s="152" t="s">
        <v>1128</v>
      </c>
      <c r="G179" s="153" t="s">
        <v>230</v>
      </c>
      <c r="H179" s="154">
        <v>0</v>
      </c>
      <c r="I179" s="155"/>
      <c r="J179" s="156">
        <f>ROUND(I179*H179,2)</f>
        <v>0</v>
      </c>
      <c r="K179" s="157"/>
      <c r="L179" s="33"/>
      <c r="M179" s="158" t="s">
        <v>1</v>
      </c>
      <c r="N179" s="159" t="s">
        <v>35</v>
      </c>
      <c r="O179" s="58"/>
      <c r="P179" s="160">
        <f>O179*H179</f>
        <v>0</v>
      </c>
      <c r="Q179" s="160">
        <v>1.0165904100000001</v>
      </c>
      <c r="R179" s="160">
        <f>Q179*H179</f>
        <v>0</v>
      </c>
      <c r="S179" s="160">
        <v>0</v>
      </c>
      <c r="T179" s="161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176</v>
      </c>
      <c r="AT179" s="162" t="s">
        <v>167</v>
      </c>
      <c r="AU179" s="162" t="s">
        <v>84</v>
      </c>
      <c r="AY179" s="17" t="s">
        <v>164</v>
      </c>
      <c r="BE179" s="163">
        <f>IF(N179="základná",J179,0)</f>
        <v>0</v>
      </c>
      <c r="BF179" s="163">
        <f>IF(N179="znížená",J179,0)</f>
        <v>0</v>
      </c>
      <c r="BG179" s="163">
        <f>IF(N179="zákl. prenesená",J179,0)</f>
        <v>0</v>
      </c>
      <c r="BH179" s="163">
        <f>IF(N179="zníž. prenesená",J179,0)</f>
        <v>0</v>
      </c>
      <c r="BI179" s="163">
        <f>IF(N179="nulová",J179,0)</f>
        <v>0</v>
      </c>
      <c r="BJ179" s="17" t="s">
        <v>84</v>
      </c>
      <c r="BK179" s="163">
        <f>ROUND(I179*H179,2)</f>
        <v>0</v>
      </c>
      <c r="BL179" s="17" t="s">
        <v>176</v>
      </c>
      <c r="BM179" s="162" t="s">
        <v>483</v>
      </c>
    </row>
    <row r="180" spans="1:65" s="12" customFormat="1" ht="22.9" customHeight="1">
      <c r="B180" s="136"/>
      <c r="D180" s="137" t="s">
        <v>68</v>
      </c>
      <c r="E180" s="147" t="s">
        <v>181</v>
      </c>
      <c r="F180" s="147" t="s">
        <v>246</v>
      </c>
      <c r="I180" s="139"/>
      <c r="J180" s="148">
        <f>BK180</f>
        <v>0</v>
      </c>
      <c r="L180" s="136"/>
      <c r="M180" s="141"/>
      <c r="N180" s="142"/>
      <c r="O180" s="142"/>
      <c r="P180" s="143">
        <f>SUM(P181:P193)</f>
        <v>0</v>
      </c>
      <c r="Q180" s="142"/>
      <c r="R180" s="143">
        <f>SUM(R181:R193)</f>
        <v>1.1207075</v>
      </c>
      <c r="S180" s="142"/>
      <c r="T180" s="144">
        <f>SUM(T181:T193)</f>
        <v>0</v>
      </c>
      <c r="AR180" s="137" t="s">
        <v>77</v>
      </c>
      <c r="AT180" s="145" t="s">
        <v>68</v>
      </c>
      <c r="AU180" s="145" t="s">
        <v>77</v>
      </c>
      <c r="AY180" s="137" t="s">
        <v>164</v>
      </c>
      <c r="BK180" s="146">
        <f>SUM(BK181:BK193)</f>
        <v>0</v>
      </c>
    </row>
    <row r="181" spans="1:65" s="2" customFormat="1" ht="14.45" customHeight="1">
      <c r="A181" s="32"/>
      <c r="B181" s="149"/>
      <c r="C181" s="150" t="s">
        <v>343</v>
      </c>
      <c r="D181" s="150" t="s">
        <v>167</v>
      </c>
      <c r="E181" s="151" t="s">
        <v>1129</v>
      </c>
      <c r="F181" s="152" t="s">
        <v>1130</v>
      </c>
      <c r="G181" s="153" t="s">
        <v>170</v>
      </c>
      <c r="H181" s="154">
        <v>771.4</v>
      </c>
      <c r="I181" s="155"/>
      <c r="J181" s="156">
        <f t="shared" ref="J181:J193" si="20">ROUND(I181*H181,2)</f>
        <v>0</v>
      </c>
      <c r="K181" s="157"/>
      <c r="L181" s="33"/>
      <c r="M181" s="158" t="s">
        <v>1</v>
      </c>
      <c r="N181" s="159" t="s">
        <v>35</v>
      </c>
      <c r="O181" s="58"/>
      <c r="P181" s="160">
        <f t="shared" ref="P181:P193" si="21">O181*H181</f>
        <v>0</v>
      </c>
      <c r="Q181" s="160">
        <v>0</v>
      </c>
      <c r="R181" s="160">
        <f t="shared" ref="R181:R193" si="22">Q181*H181</f>
        <v>0</v>
      </c>
      <c r="S181" s="160">
        <v>0</v>
      </c>
      <c r="T181" s="161">
        <f t="shared" ref="T181:T193" si="23"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176</v>
      </c>
      <c r="AT181" s="162" t="s">
        <v>167</v>
      </c>
      <c r="AU181" s="162" t="s">
        <v>84</v>
      </c>
      <c r="AY181" s="17" t="s">
        <v>164</v>
      </c>
      <c r="BE181" s="163">
        <f t="shared" ref="BE181:BE193" si="24">IF(N181="základná",J181,0)</f>
        <v>0</v>
      </c>
      <c r="BF181" s="163">
        <f t="shared" ref="BF181:BF193" si="25">IF(N181="znížená",J181,0)</f>
        <v>0</v>
      </c>
      <c r="BG181" s="163">
        <f t="shared" ref="BG181:BG193" si="26">IF(N181="zákl. prenesená",J181,0)</f>
        <v>0</v>
      </c>
      <c r="BH181" s="163">
        <f t="shared" ref="BH181:BH193" si="27">IF(N181="zníž. prenesená",J181,0)</f>
        <v>0</v>
      </c>
      <c r="BI181" s="163">
        <f t="shared" ref="BI181:BI193" si="28">IF(N181="nulová",J181,0)</f>
        <v>0</v>
      </c>
      <c r="BJ181" s="17" t="s">
        <v>84</v>
      </c>
      <c r="BK181" s="163">
        <f t="shared" ref="BK181:BK193" si="29">ROUND(I181*H181,2)</f>
        <v>0</v>
      </c>
      <c r="BL181" s="17" t="s">
        <v>176</v>
      </c>
      <c r="BM181" s="162" t="s">
        <v>493</v>
      </c>
    </row>
    <row r="182" spans="1:65" s="2" customFormat="1" ht="24.2" customHeight="1">
      <c r="A182" s="32"/>
      <c r="B182" s="149"/>
      <c r="C182" s="150" t="s">
        <v>347</v>
      </c>
      <c r="D182" s="150" t="s">
        <v>167</v>
      </c>
      <c r="E182" s="151" t="s">
        <v>1131</v>
      </c>
      <c r="F182" s="152" t="s">
        <v>1132</v>
      </c>
      <c r="G182" s="153" t="s">
        <v>170</v>
      </c>
      <c r="H182" s="154">
        <v>771.4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35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176</v>
      </c>
      <c r="AT182" s="162" t="s">
        <v>167</v>
      </c>
      <c r="AU182" s="162" t="s">
        <v>84</v>
      </c>
      <c r="AY182" s="17" t="s">
        <v>164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84</v>
      </c>
      <c r="BK182" s="163">
        <f t="shared" si="29"/>
        <v>0</v>
      </c>
      <c r="BL182" s="17" t="s">
        <v>176</v>
      </c>
      <c r="BM182" s="162" t="s">
        <v>503</v>
      </c>
    </row>
    <row r="183" spans="1:65" s="2" customFormat="1" ht="24.2" customHeight="1">
      <c r="A183" s="32"/>
      <c r="B183" s="149"/>
      <c r="C183" s="150" t="s">
        <v>351</v>
      </c>
      <c r="D183" s="150" t="s">
        <v>167</v>
      </c>
      <c r="E183" s="151" t="s">
        <v>1133</v>
      </c>
      <c r="F183" s="152" t="s">
        <v>1134</v>
      </c>
      <c r="G183" s="153" t="s">
        <v>170</v>
      </c>
      <c r="H183" s="154">
        <v>771.4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35</v>
      </c>
      <c r="O183" s="58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176</v>
      </c>
      <c r="AT183" s="162" t="s">
        <v>167</v>
      </c>
      <c r="AU183" s="162" t="s">
        <v>84</v>
      </c>
      <c r="AY183" s="17" t="s">
        <v>164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84</v>
      </c>
      <c r="BK183" s="163">
        <f t="shared" si="29"/>
        <v>0</v>
      </c>
      <c r="BL183" s="17" t="s">
        <v>176</v>
      </c>
      <c r="BM183" s="162" t="s">
        <v>513</v>
      </c>
    </row>
    <row r="184" spans="1:65" s="2" customFormat="1" ht="14.45" customHeight="1">
      <c r="A184" s="32"/>
      <c r="B184" s="149"/>
      <c r="C184" s="150" t="s">
        <v>355</v>
      </c>
      <c r="D184" s="150" t="s">
        <v>167</v>
      </c>
      <c r="E184" s="151" t="s">
        <v>1135</v>
      </c>
      <c r="F184" s="152" t="s">
        <v>1136</v>
      </c>
      <c r="G184" s="153" t="s">
        <v>170</v>
      </c>
      <c r="H184" s="154">
        <v>368.83199999999999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35</v>
      </c>
      <c r="O184" s="58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176</v>
      </c>
      <c r="AT184" s="162" t="s">
        <v>167</v>
      </c>
      <c r="AU184" s="162" t="s">
        <v>84</v>
      </c>
      <c r="AY184" s="17" t="s">
        <v>164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84</v>
      </c>
      <c r="BK184" s="163">
        <f t="shared" si="29"/>
        <v>0</v>
      </c>
      <c r="BL184" s="17" t="s">
        <v>176</v>
      </c>
      <c r="BM184" s="162" t="s">
        <v>640</v>
      </c>
    </row>
    <row r="185" spans="1:65" s="2" customFormat="1" ht="24.2" customHeight="1">
      <c r="A185" s="32"/>
      <c r="B185" s="149"/>
      <c r="C185" s="150" t="s">
        <v>359</v>
      </c>
      <c r="D185" s="150" t="s">
        <v>167</v>
      </c>
      <c r="E185" s="151" t="s">
        <v>1137</v>
      </c>
      <c r="F185" s="152" t="s">
        <v>1138</v>
      </c>
      <c r="G185" s="153" t="s">
        <v>170</v>
      </c>
      <c r="H185" s="154">
        <v>270.05</v>
      </c>
      <c r="I185" s="155"/>
      <c r="J185" s="156">
        <f t="shared" si="20"/>
        <v>0</v>
      </c>
      <c r="K185" s="157"/>
      <c r="L185" s="33"/>
      <c r="M185" s="158" t="s">
        <v>1</v>
      </c>
      <c r="N185" s="159" t="s">
        <v>35</v>
      </c>
      <c r="O185" s="58"/>
      <c r="P185" s="160">
        <f t="shared" si="21"/>
        <v>0</v>
      </c>
      <c r="Q185" s="160">
        <v>4.15E-3</v>
      </c>
      <c r="R185" s="160">
        <f t="shared" si="22"/>
        <v>1.1207075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176</v>
      </c>
      <c r="AT185" s="162" t="s">
        <v>167</v>
      </c>
      <c r="AU185" s="162" t="s">
        <v>84</v>
      </c>
      <c r="AY185" s="17" t="s">
        <v>164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84</v>
      </c>
      <c r="BK185" s="163">
        <f t="shared" si="29"/>
        <v>0</v>
      </c>
      <c r="BL185" s="17" t="s">
        <v>176</v>
      </c>
      <c r="BM185" s="162" t="s">
        <v>643</v>
      </c>
    </row>
    <row r="186" spans="1:65" s="2" customFormat="1" ht="24.2" customHeight="1">
      <c r="A186" s="32"/>
      <c r="B186" s="149"/>
      <c r="C186" s="150" t="s">
        <v>363</v>
      </c>
      <c r="D186" s="150" t="s">
        <v>167</v>
      </c>
      <c r="E186" s="151" t="s">
        <v>1139</v>
      </c>
      <c r="F186" s="152" t="s">
        <v>1140</v>
      </c>
      <c r="G186" s="153" t="s">
        <v>170</v>
      </c>
      <c r="H186" s="154">
        <v>0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35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176</v>
      </c>
      <c r="AT186" s="162" t="s">
        <v>167</v>
      </c>
      <c r="AU186" s="162" t="s">
        <v>84</v>
      </c>
      <c r="AY186" s="17" t="s">
        <v>164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84</v>
      </c>
      <c r="BK186" s="163">
        <f t="shared" si="29"/>
        <v>0</v>
      </c>
      <c r="BL186" s="17" t="s">
        <v>176</v>
      </c>
      <c r="BM186" s="162" t="s">
        <v>646</v>
      </c>
    </row>
    <row r="187" spans="1:65" s="2" customFormat="1" ht="24.2" customHeight="1">
      <c r="A187" s="32"/>
      <c r="B187" s="149"/>
      <c r="C187" s="150" t="s">
        <v>367</v>
      </c>
      <c r="D187" s="150" t="s">
        <v>167</v>
      </c>
      <c r="E187" s="151" t="s">
        <v>1141</v>
      </c>
      <c r="F187" s="152" t="s">
        <v>1142</v>
      </c>
      <c r="G187" s="153" t="s">
        <v>170</v>
      </c>
      <c r="H187" s="154">
        <v>0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35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176</v>
      </c>
      <c r="AT187" s="162" t="s">
        <v>167</v>
      </c>
      <c r="AU187" s="162" t="s">
        <v>84</v>
      </c>
      <c r="AY187" s="17" t="s">
        <v>164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84</v>
      </c>
      <c r="BK187" s="163">
        <f t="shared" si="29"/>
        <v>0</v>
      </c>
      <c r="BL187" s="17" t="s">
        <v>176</v>
      </c>
      <c r="BM187" s="162" t="s">
        <v>649</v>
      </c>
    </row>
    <row r="188" spans="1:65" s="2" customFormat="1" ht="24.2" customHeight="1">
      <c r="A188" s="32"/>
      <c r="B188" s="149"/>
      <c r="C188" s="150" t="s">
        <v>371</v>
      </c>
      <c r="D188" s="150" t="s">
        <v>167</v>
      </c>
      <c r="E188" s="151" t="s">
        <v>1143</v>
      </c>
      <c r="F188" s="152" t="s">
        <v>1144</v>
      </c>
      <c r="G188" s="153" t="s">
        <v>170</v>
      </c>
      <c r="H188" s="154">
        <v>0</v>
      </c>
      <c r="I188" s="155"/>
      <c r="J188" s="156">
        <f t="shared" si="20"/>
        <v>0</v>
      </c>
      <c r="K188" s="157"/>
      <c r="L188" s="33"/>
      <c r="M188" s="158" t="s">
        <v>1</v>
      </c>
      <c r="N188" s="159" t="s">
        <v>35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176</v>
      </c>
      <c r="AT188" s="162" t="s">
        <v>167</v>
      </c>
      <c r="AU188" s="162" t="s">
        <v>84</v>
      </c>
      <c r="AY188" s="17" t="s">
        <v>164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84</v>
      </c>
      <c r="BK188" s="163">
        <f t="shared" si="29"/>
        <v>0</v>
      </c>
      <c r="BL188" s="17" t="s">
        <v>176</v>
      </c>
      <c r="BM188" s="162" t="s">
        <v>652</v>
      </c>
    </row>
    <row r="189" spans="1:65" s="2" customFormat="1" ht="24.2" customHeight="1">
      <c r="A189" s="32"/>
      <c r="B189" s="149"/>
      <c r="C189" s="150" t="s">
        <v>375</v>
      </c>
      <c r="D189" s="150" t="s">
        <v>167</v>
      </c>
      <c r="E189" s="151" t="s">
        <v>1145</v>
      </c>
      <c r="F189" s="152" t="s">
        <v>1146</v>
      </c>
      <c r="G189" s="153" t="s">
        <v>205</v>
      </c>
      <c r="H189" s="154">
        <v>0</v>
      </c>
      <c r="I189" s="155"/>
      <c r="J189" s="156">
        <f t="shared" si="20"/>
        <v>0</v>
      </c>
      <c r="K189" s="157"/>
      <c r="L189" s="33"/>
      <c r="M189" s="158" t="s">
        <v>1</v>
      </c>
      <c r="N189" s="159" t="s">
        <v>35</v>
      </c>
      <c r="O189" s="58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176</v>
      </c>
      <c r="AT189" s="162" t="s">
        <v>167</v>
      </c>
      <c r="AU189" s="162" t="s">
        <v>84</v>
      </c>
      <c r="AY189" s="17" t="s">
        <v>164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7" t="s">
        <v>84</v>
      </c>
      <c r="BK189" s="163">
        <f t="shared" si="29"/>
        <v>0</v>
      </c>
      <c r="BL189" s="17" t="s">
        <v>176</v>
      </c>
      <c r="BM189" s="162" t="s">
        <v>655</v>
      </c>
    </row>
    <row r="190" spans="1:65" s="2" customFormat="1" ht="24.2" customHeight="1">
      <c r="A190" s="32"/>
      <c r="B190" s="149"/>
      <c r="C190" s="150" t="s">
        <v>379</v>
      </c>
      <c r="D190" s="150" t="s">
        <v>167</v>
      </c>
      <c r="E190" s="151" t="s">
        <v>1147</v>
      </c>
      <c r="F190" s="152" t="s">
        <v>1148</v>
      </c>
      <c r="G190" s="153" t="s">
        <v>205</v>
      </c>
      <c r="H190" s="154">
        <v>0</v>
      </c>
      <c r="I190" s="155"/>
      <c r="J190" s="156">
        <f t="shared" si="20"/>
        <v>0</v>
      </c>
      <c r="K190" s="157"/>
      <c r="L190" s="33"/>
      <c r="M190" s="158" t="s">
        <v>1</v>
      </c>
      <c r="N190" s="159" t="s">
        <v>35</v>
      </c>
      <c r="O190" s="58"/>
      <c r="P190" s="160">
        <f t="shared" si="21"/>
        <v>0</v>
      </c>
      <c r="Q190" s="160">
        <v>0</v>
      </c>
      <c r="R190" s="160">
        <f t="shared" si="22"/>
        <v>0</v>
      </c>
      <c r="S190" s="160">
        <v>0</v>
      </c>
      <c r="T190" s="161">
        <f t="shared" si="2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176</v>
      </c>
      <c r="AT190" s="162" t="s">
        <v>167</v>
      </c>
      <c r="AU190" s="162" t="s">
        <v>84</v>
      </c>
      <c r="AY190" s="17" t="s">
        <v>164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7" t="s">
        <v>84</v>
      </c>
      <c r="BK190" s="163">
        <f t="shared" si="29"/>
        <v>0</v>
      </c>
      <c r="BL190" s="17" t="s">
        <v>176</v>
      </c>
      <c r="BM190" s="162" t="s">
        <v>658</v>
      </c>
    </row>
    <row r="191" spans="1:65" s="2" customFormat="1" ht="24.2" customHeight="1">
      <c r="A191" s="32"/>
      <c r="B191" s="149"/>
      <c r="C191" s="150" t="s">
        <v>383</v>
      </c>
      <c r="D191" s="150" t="s">
        <v>167</v>
      </c>
      <c r="E191" s="151" t="s">
        <v>270</v>
      </c>
      <c r="F191" s="152" t="s">
        <v>271</v>
      </c>
      <c r="G191" s="153" t="s">
        <v>230</v>
      </c>
      <c r="H191" s="154">
        <v>0</v>
      </c>
      <c r="I191" s="155"/>
      <c r="J191" s="156">
        <f t="shared" si="20"/>
        <v>0</v>
      </c>
      <c r="K191" s="157"/>
      <c r="L191" s="33"/>
      <c r="M191" s="158" t="s">
        <v>1</v>
      </c>
      <c r="N191" s="159" t="s">
        <v>35</v>
      </c>
      <c r="O191" s="58"/>
      <c r="P191" s="160">
        <f t="shared" si="21"/>
        <v>0</v>
      </c>
      <c r="Q191" s="160">
        <v>1.202961408</v>
      </c>
      <c r="R191" s="160">
        <f t="shared" si="22"/>
        <v>0</v>
      </c>
      <c r="S191" s="160">
        <v>0</v>
      </c>
      <c r="T191" s="161">
        <f t="shared" si="2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176</v>
      </c>
      <c r="AT191" s="162" t="s">
        <v>167</v>
      </c>
      <c r="AU191" s="162" t="s">
        <v>84</v>
      </c>
      <c r="AY191" s="17" t="s">
        <v>164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7" t="s">
        <v>84</v>
      </c>
      <c r="BK191" s="163">
        <f t="shared" si="29"/>
        <v>0</v>
      </c>
      <c r="BL191" s="17" t="s">
        <v>176</v>
      </c>
      <c r="BM191" s="162" t="s">
        <v>661</v>
      </c>
    </row>
    <row r="192" spans="1:65" s="2" customFormat="1" ht="14.45" customHeight="1">
      <c r="A192" s="32"/>
      <c r="B192" s="149"/>
      <c r="C192" s="150" t="s">
        <v>387</v>
      </c>
      <c r="D192" s="150" t="s">
        <v>167</v>
      </c>
      <c r="E192" s="151" t="s">
        <v>1149</v>
      </c>
      <c r="F192" s="152" t="s">
        <v>1150</v>
      </c>
      <c r="G192" s="153" t="s">
        <v>205</v>
      </c>
      <c r="H192" s="154">
        <v>0</v>
      </c>
      <c r="I192" s="155"/>
      <c r="J192" s="156">
        <f t="shared" si="20"/>
        <v>0</v>
      </c>
      <c r="K192" s="157"/>
      <c r="L192" s="33"/>
      <c r="M192" s="158" t="s">
        <v>1</v>
      </c>
      <c r="N192" s="159" t="s">
        <v>35</v>
      </c>
      <c r="O192" s="58"/>
      <c r="P192" s="160">
        <f t="shared" si="21"/>
        <v>0</v>
      </c>
      <c r="Q192" s="160">
        <v>1.837</v>
      </c>
      <c r="R192" s="160">
        <f t="shared" si="22"/>
        <v>0</v>
      </c>
      <c r="S192" s="160">
        <v>0</v>
      </c>
      <c r="T192" s="161">
        <f t="shared" si="2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176</v>
      </c>
      <c r="AT192" s="162" t="s">
        <v>167</v>
      </c>
      <c r="AU192" s="162" t="s">
        <v>84</v>
      </c>
      <c r="AY192" s="17" t="s">
        <v>164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7" t="s">
        <v>84</v>
      </c>
      <c r="BK192" s="163">
        <f t="shared" si="29"/>
        <v>0</v>
      </c>
      <c r="BL192" s="17" t="s">
        <v>176</v>
      </c>
      <c r="BM192" s="162" t="s">
        <v>664</v>
      </c>
    </row>
    <row r="193" spans="1:65" s="2" customFormat="1" ht="14.45" customHeight="1">
      <c r="A193" s="32"/>
      <c r="B193" s="149"/>
      <c r="C193" s="150" t="s">
        <v>391</v>
      </c>
      <c r="D193" s="150" t="s">
        <v>167</v>
      </c>
      <c r="E193" s="151" t="s">
        <v>1151</v>
      </c>
      <c r="F193" s="152" t="s">
        <v>1152</v>
      </c>
      <c r="G193" s="153" t="s">
        <v>170</v>
      </c>
      <c r="H193" s="154">
        <v>311.8</v>
      </c>
      <c r="I193" s="155"/>
      <c r="J193" s="156">
        <f t="shared" si="20"/>
        <v>0</v>
      </c>
      <c r="K193" s="157"/>
      <c r="L193" s="33"/>
      <c r="M193" s="158" t="s">
        <v>1</v>
      </c>
      <c r="N193" s="159" t="s">
        <v>35</v>
      </c>
      <c r="O193" s="58"/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176</v>
      </c>
      <c r="AT193" s="162" t="s">
        <v>167</v>
      </c>
      <c r="AU193" s="162" t="s">
        <v>84</v>
      </c>
      <c r="AY193" s="17" t="s">
        <v>164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7" t="s">
        <v>84</v>
      </c>
      <c r="BK193" s="163">
        <f t="shared" si="29"/>
        <v>0</v>
      </c>
      <c r="BL193" s="17" t="s">
        <v>176</v>
      </c>
      <c r="BM193" s="162" t="s">
        <v>667</v>
      </c>
    </row>
    <row r="194" spans="1:65" s="12" customFormat="1" ht="22.9" customHeight="1">
      <c r="B194" s="136"/>
      <c r="D194" s="137" t="s">
        <v>68</v>
      </c>
      <c r="E194" s="147" t="s">
        <v>233</v>
      </c>
      <c r="F194" s="147" t="s">
        <v>285</v>
      </c>
      <c r="I194" s="139"/>
      <c r="J194" s="148">
        <f>BK194</f>
        <v>0</v>
      </c>
      <c r="L194" s="136"/>
      <c r="M194" s="141"/>
      <c r="N194" s="142"/>
      <c r="O194" s="142"/>
      <c r="P194" s="143">
        <f>SUM(P195:P201)</f>
        <v>0</v>
      </c>
      <c r="Q194" s="142"/>
      <c r="R194" s="143">
        <f>SUM(R195:R201)</f>
        <v>33.079174875</v>
      </c>
      <c r="S194" s="142"/>
      <c r="T194" s="144">
        <f>SUM(T195:T201)</f>
        <v>0</v>
      </c>
      <c r="AR194" s="137" t="s">
        <v>77</v>
      </c>
      <c r="AT194" s="145" t="s">
        <v>68</v>
      </c>
      <c r="AU194" s="145" t="s">
        <v>77</v>
      </c>
      <c r="AY194" s="137" t="s">
        <v>164</v>
      </c>
      <c r="BK194" s="146">
        <f>SUM(BK195:BK201)</f>
        <v>0</v>
      </c>
    </row>
    <row r="195" spans="1:65" s="2" customFormat="1" ht="24.2" customHeight="1">
      <c r="A195" s="32"/>
      <c r="B195" s="149"/>
      <c r="C195" s="150" t="s">
        <v>397</v>
      </c>
      <c r="D195" s="150" t="s">
        <v>167</v>
      </c>
      <c r="E195" s="151" t="s">
        <v>1153</v>
      </c>
      <c r="F195" s="152" t="s">
        <v>1154</v>
      </c>
      <c r="G195" s="153" t="s">
        <v>170</v>
      </c>
      <c r="H195" s="154">
        <v>355.5</v>
      </c>
      <c r="I195" s="155"/>
      <c r="J195" s="156">
        <f t="shared" ref="J195:J201" si="30">ROUND(I195*H195,2)</f>
        <v>0</v>
      </c>
      <c r="K195" s="157"/>
      <c r="L195" s="33"/>
      <c r="M195" s="158" t="s">
        <v>1</v>
      </c>
      <c r="N195" s="159" t="s">
        <v>35</v>
      </c>
      <c r="O195" s="58"/>
      <c r="P195" s="160">
        <f t="shared" ref="P195:P201" si="31">O195*H195</f>
        <v>0</v>
      </c>
      <c r="Q195" s="160">
        <v>2.5710569999999999E-2</v>
      </c>
      <c r="R195" s="160">
        <f t="shared" ref="R195:R201" si="32">Q195*H195</f>
        <v>9.1401076349999997</v>
      </c>
      <c r="S195" s="160">
        <v>0</v>
      </c>
      <c r="T195" s="161">
        <f t="shared" ref="T195:T201" si="33"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176</v>
      </c>
      <c r="AT195" s="162" t="s">
        <v>167</v>
      </c>
      <c r="AU195" s="162" t="s">
        <v>84</v>
      </c>
      <c r="AY195" s="17" t="s">
        <v>164</v>
      </c>
      <c r="BE195" s="163">
        <f t="shared" ref="BE195:BE201" si="34">IF(N195="základná",J195,0)</f>
        <v>0</v>
      </c>
      <c r="BF195" s="163">
        <f t="shared" ref="BF195:BF201" si="35">IF(N195="znížená",J195,0)</f>
        <v>0</v>
      </c>
      <c r="BG195" s="163">
        <f t="shared" ref="BG195:BG201" si="36">IF(N195="zákl. prenesená",J195,0)</f>
        <v>0</v>
      </c>
      <c r="BH195" s="163">
        <f t="shared" ref="BH195:BH201" si="37">IF(N195="zníž. prenesená",J195,0)</f>
        <v>0</v>
      </c>
      <c r="BI195" s="163">
        <f t="shared" ref="BI195:BI201" si="38">IF(N195="nulová",J195,0)</f>
        <v>0</v>
      </c>
      <c r="BJ195" s="17" t="s">
        <v>84</v>
      </c>
      <c r="BK195" s="163">
        <f t="shared" ref="BK195:BK201" si="39">ROUND(I195*H195,2)</f>
        <v>0</v>
      </c>
      <c r="BL195" s="17" t="s">
        <v>176</v>
      </c>
      <c r="BM195" s="162" t="s">
        <v>670</v>
      </c>
    </row>
    <row r="196" spans="1:65" s="2" customFormat="1" ht="37.9" customHeight="1">
      <c r="A196" s="32"/>
      <c r="B196" s="149"/>
      <c r="C196" s="150" t="s">
        <v>401</v>
      </c>
      <c r="D196" s="150" t="s">
        <v>167</v>
      </c>
      <c r="E196" s="151" t="s">
        <v>1155</v>
      </c>
      <c r="F196" s="152" t="s">
        <v>1156</v>
      </c>
      <c r="G196" s="153" t="s">
        <v>170</v>
      </c>
      <c r="H196" s="154">
        <v>1066.5</v>
      </c>
      <c r="I196" s="155"/>
      <c r="J196" s="156">
        <f t="shared" si="30"/>
        <v>0</v>
      </c>
      <c r="K196" s="157"/>
      <c r="L196" s="33"/>
      <c r="M196" s="158" t="s">
        <v>1</v>
      </c>
      <c r="N196" s="159" t="s">
        <v>35</v>
      </c>
      <c r="O196" s="58"/>
      <c r="P196" s="160">
        <f t="shared" si="31"/>
        <v>0</v>
      </c>
      <c r="Q196" s="160">
        <v>0</v>
      </c>
      <c r="R196" s="160">
        <f t="shared" si="32"/>
        <v>0</v>
      </c>
      <c r="S196" s="160">
        <v>0</v>
      </c>
      <c r="T196" s="161">
        <f t="shared" si="3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176</v>
      </c>
      <c r="AT196" s="162" t="s">
        <v>167</v>
      </c>
      <c r="AU196" s="162" t="s">
        <v>84</v>
      </c>
      <c r="AY196" s="17" t="s">
        <v>164</v>
      </c>
      <c r="BE196" s="163">
        <f t="shared" si="34"/>
        <v>0</v>
      </c>
      <c r="BF196" s="163">
        <f t="shared" si="35"/>
        <v>0</v>
      </c>
      <c r="BG196" s="163">
        <f t="shared" si="36"/>
        <v>0</v>
      </c>
      <c r="BH196" s="163">
        <f t="shared" si="37"/>
        <v>0</v>
      </c>
      <c r="BI196" s="163">
        <f t="shared" si="38"/>
        <v>0</v>
      </c>
      <c r="BJ196" s="17" t="s">
        <v>84</v>
      </c>
      <c r="BK196" s="163">
        <f t="shared" si="39"/>
        <v>0</v>
      </c>
      <c r="BL196" s="17" t="s">
        <v>176</v>
      </c>
      <c r="BM196" s="162" t="s">
        <v>673</v>
      </c>
    </row>
    <row r="197" spans="1:65" s="2" customFormat="1" ht="24.2" customHeight="1">
      <c r="A197" s="32"/>
      <c r="B197" s="149"/>
      <c r="C197" s="150" t="s">
        <v>407</v>
      </c>
      <c r="D197" s="150" t="s">
        <v>167</v>
      </c>
      <c r="E197" s="151" t="s">
        <v>1157</v>
      </c>
      <c r="F197" s="152" t="s">
        <v>1158</v>
      </c>
      <c r="G197" s="153" t="s">
        <v>170</v>
      </c>
      <c r="H197" s="154">
        <v>355.5</v>
      </c>
      <c r="I197" s="155"/>
      <c r="J197" s="156">
        <f t="shared" si="30"/>
        <v>0</v>
      </c>
      <c r="K197" s="157"/>
      <c r="L197" s="33"/>
      <c r="M197" s="158" t="s">
        <v>1</v>
      </c>
      <c r="N197" s="159" t="s">
        <v>35</v>
      </c>
      <c r="O197" s="58"/>
      <c r="P197" s="160">
        <f t="shared" si="31"/>
        <v>0</v>
      </c>
      <c r="Q197" s="160">
        <v>2.571E-2</v>
      </c>
      <c r="R197" s="160">
        <f t="shared" si="32"/>
        <v>9.1399050000000006</v>
      </c>
      <c r="S197" s="160">
        <v>0</v>
      </c>
      <c r="T197" s="161">
        <f t="shared" si="3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176</v>
      </c>
      <c r="AT197" s="162" t="s">
        <v>167</v>
      </c>
      <c r="AU197" s="162" t="s">
        <v>84</v>
      </c>
      <c r="AY197" s="17" t="s">
        <v>164</v>
      </c>
      <c r="BE197" s="163">
        <f t="shared" si="34"/>
        <v>0</v>
      </c>
      <c r="BF197" s="163">
        <f t="shared" si="35"/>
        <v>0</v>
      </c>
      <c r="BG197" s="163">
        <f t="shared" si="36"/>
        <v>0</v>
      </c>
      <c r="BH197" s="163">
        <f t="shared" si="37"/>
        <v>0</v>
      </c>
      <c r="BI197" s="163">
        <f t="shared" si="38"/>
        <v>0</v>
      </c>
      <c r="BJ197" s="17" t="s">
        <v>84</v>
      </c>
      <c r="BK197" s="163">
        <f t="shared" si="39"/>
        <v>0</v>
      </c>
      <c r="BL197" s="17" t="s">
        <v>176</v>
      </c>
      <c r="BM197" s="162" t="s">
        <v>676</v>
      </c>
    </row>
    <row r="198" spans="1:65" s="2" customFormat="1" ht="24.2" customHeight="1">
      <c r="A198" s="32"/>
      <c r="B198" s="149"/>
      <c r="C198" s="150" t="s">
        <v>412</v>
      </c>
      <c r="D198" s="150" t="s">
        <v>167</v>
      </c>
      <c r="E198" s="151" t="s">
        <v>1159</v>
      </c>
      <c r="F198" s="152" t="s">
        <v>1160</v>
      </c>
      <c r="G198" s="153" t="s">
        <v>170</v>
      </c>
      <c r="H198" s="154">
        <v>288</v>
      </c>
      <c r="I198" s="155"/>
      <c r="J198" s="156">
        <f t="shared" si="30"/>
        <v>0</v>
      </c>
      <c r="K198" s="157"/>
      <c r="L198" s="33"/>
      <c r="M198" s="158" t="s">
        <v>1</v>
      </c>
      <c r="N198" s="159" t="s">
        <v>35</v>
      </c>
      <c r="O198" s="58"/>
      <c r="P198" s="160">
        <f t="shared" si="31"/>
        <v>0</v>
      </c>
      <c r="Q198" s="160">
        <v>5.1385979999999998E-2</v>
      </c>
      <c r="R198" s="160">
        <f t="shared" si="32"/>
        <v>14.799162239999999</v>
      </c>
      <c r="S198" s="160">
        <v>0</v>
      </c>
      <c r="T198" s="161">
        <f t="shared" si="3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176</v>
      </c>
      <c r="AT198" s="162" t="s">
        <v>167</v>
      </c>
      <c r="AU198" s="162" t="s">
        <v>84</v>
      </c>
      <c r="AY198" s="17" t="s">
        <v>164</v>
      </c>
      <c r="BE198" s="163">
        <f t="shared" si="34"/>
        <v>0</v>
      </c>
      <c r="BF198" s="163">
        <f t="shared" si="35"/>
        <v>0</v>
      </c>
      <c r="BG198" s="163">
        <f t="shared" si="36"/>
        <v>0</v>
      </c>
      <c r="BH198" s="163">
        <f t="shared" si="37"/>
        <v>0</v>
      </c>
      <c r="BI198" s="163">
        <f t="shared" si="38"/>
        <v>0</v>
      </c>
      <c r="BJ198" s="17" t="s">
        <v>84</v>
      </c>
      <c r="BK198" s="163">
        <f t="shared" si="39"/>
        <v>0</v>
      </c>
      <c r="BL198" s="17" t="s">
        <v>176</v>
      </c>
      <c r="BM198" s="162" t="s">
        <v>678</v>
      </c>
    </row>
    <row r="199" spans="1:65" s="2" customFormat="1" ht="14.45" customHeight="1">
      <c r="A199" s="32"/>
      <c r="B199" s="149"/>
      <c r="C199" s="150" t="s">
        <v>418</v>
      </c>
      <c r="D199" s="150" t="s">
        <v>167</v>
      </c>
      <c r="E199" s="151" t="s">
        <v>1161</v>
      </c>
      <c r="F199" s="152" t="s">
        <v>1162</v>
      </c>
      <c r="G199" s="153" t="s">
        <v>170</v>
      </c>
      <c r="H199" s="154">
        <v>137.80000000000001</v>
      </c>
      <c r="I199" s="155"/>
      <c r="J199" s="156">
        <f t="shared" si="30"/>
        <v>0</v>
      </c>
      <c r="K199" s="157"/>
      <c r="L199" s="33"/>
      <c r="M199" s="158" t="s">
        <v>1</v>
      </c>
      <c r="N199" s="159" t="s">
        <v>35</v>
      </c>
      <c r="O199" s="58"/>
      <c r="P199" s="160">
        <f t="shared" si="31"/>
        <v>0</v>
      </c>
      <c r="Q199" s="160">
        <v>0</v>
      </c>
      <c r="R199" s="160">
        <f t="shared" si="32"/>
        <v>0</v>
      </c>
      <c r="S199" s="160">
        <v>0</v>
      </c>
      <c r="T199" s="161">
        <f t="shared" si="3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176</v>
      </c>
      <c r="AT199" s="162" t="s">
        <v>167</v>
      </c>
      <c r="AU199" s="162" t="s">
        <v>84</v>
      </c>
      <c r="AY199" s="17" t="s">
        <v>164</v>
      </c>
      <c r="BE199" s="163">
        <f t="shared" si="34"/>
        <v>0</v>
      </c>
      <c r="BF199" s="163">
        <f t="shared" si="35"/>
        <v>0</v>
      </c>
      <c r="BG199" s="163">
        <f t="shared" si="36"/>
        <v>0</v>
      </c>
      <c r="BH199" s="163">
        <f t="shared" si="37"/>
        <v>0</v>
      </c>
      <c r="BI199" s="163">
        <f t="shared" si="38"/>
        <v>0</v>
      </c>
      <c r="BJ199" s="17" t="s">
        <v>84</v>
      </c>
      <c r="BK199" s="163">
        <f t="shared" si="39"/>
        <v>0</v>
      </c>
      <c r="BL199" s="17" t="s">
        <v>176</v>
      </c>
      <c r="BM199" s="162" t="s">
        <v>681</v>
      </c>
    </row>
    <row r="200" spans="1:65" s="2" customFormat="1" ht="37.9" customHeight="1">
      <c r="A200" s="32"/>
      <c r="B200" s="149"/>
      <c r="C200" s="150" t="s">
        <v>422</v>
      </c>
      <c r="D200" s="150" t="s">
        <v>167</v>
      </c>
      <c r="E200" s="151" t="s">
        <v>1163</v>
      </c>
      <c r="F200" s="152" t="s">
        <v>1164</v>
      </c>
      <c r="G200" s="153" t="s">
        <v>293</v>
      </c>
      <c r="H200" s="154">
        <v>0</v>
      </c>
      <c r="I200" s="155"/>
      <c r="J200" s="156">
        <f t="shared" si="30"/>
        <v>0</v>
      </c>
      <c r="K200" s="157"/>
      <c r="L200" s="33"/>
      <c r="M200" s="158" t="s">
        <v>1</v>
      </c>
      <c r="N200" s="159" t="s">
        <v>35</v>
      </c>
      <c r="O200" s="58"/>
      <c r="P200" s="160">
        <f t="shared" si="31"/>
        <v>0</v>
      </c>
      <c r="Q200" s="160">
        <v>8.0000000000000007E-5</v>
      </c>
      <c r="R200" s="160">
        <f t="shared" si="32"/>
        <v>0</v>
      </c>
      <c r="S200" s="160">
        <v>0</v>
      </c>
      <c r="T200" s="161">
        <f t="shared" si="3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2" t="s">
        <v>176</v>
      </c>
      <c r="AT200" s="162" t="s">
        <v>167</v>
      </c>
      <c r="AU200" s="162" t="s">
        <v>84</v>
      </c>
      <c r="AY200" s="17" t="s">
        <v>164</v>
      </c>
      <c r="BE200" s="163">
        <f t="shared" si="34"/>
        <v>0</v>
      </c>
      <c r="BF200" s="163">
        <f t="shared" si="35"/>
        <v>0</v>
      </c>
      <c r="BG200" s="163">
        <f t="shared" si="36"/>
        <v>0</v>
      </c>
      <c r="BH200" s="163">
        <f t="shared" si="37"/>
        <v>0</v>
      </c>
      <c r="BI200" s="163">
        <f t="shared" si="38"/>
        <v>0</v>
      </c>
      <c r="BJ200" s="17" t="s">
        <v>84</v>
      </c>
      <c r="BK200" s="163">
        <f t="shared" si="39"/>
        <v>0</v>
      </c>
      <c r="BL200" s="17" t="s">
        <v>176</v>
      </c>
      <c r="BM200" s="162" t="s">
        <v>684</v>
      </c>
    </row>
    <row r="201" spans="1:65" s="2" customFormat="1" ht="14.45" customHeight="1">
      <c r="A201" s="32"/>
      <c r="B201" s="149"/>
      <c r="C201" s="164" t="s">
        <v>426</v>
      </c>
      <c r="D201" s="164" t="s">
        <v>172</v>
      </c>
      <c r="E201" s="165" t="s">
        <v>1165</v>
      </c>
      <c r="F201" s="166" t="s">
        <v>1166</v>
      </c>
      <c r="G201" s="167" t="s">
        <v>293</v>
      </c>
      <c r="H201" s="168">
        <v>0</v>
      </c>
      <c r="I201" s="169"/>
      <c r="J201" s="170">
        <f t="shared" si="30"/>
        <v>0</v>
      </c>
      <c r="K201" s="171"/>
      <c r="L201" s="172"/>
      <c r="M201" s="173" t="s">
        <v>1</v>
      </c>
      <c r="N201" s="174" t="s">
        <v>35</v>
      </c>
      <c r="O201" s="58"/>
      <c r="P201" s="160">
        <f t="shared" si="31"/>
        <v>0</v>
      </c>
      <c r="Q201" s="160">
        <v>0</v>
      </c>
      <c r="R201" s="160">
        <f t="shared" si="32"/>
        <v>0</v>
      </c>
      <c r="S201" s="160">
        <v>0</v>
      </c>
      <c r="T201" s="161">
        <f t="shared" si="3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227</v>
      </c>
      <c r="AT201" s="162" t="s">
        <v>172</v>
      </c>
      <c r="AU201" s="162" t="s">
        <v>84</v>
      </c>
      <c r="AY201" s="17" t="s">
        <v>164</v>
      </c>
      <c r="BE201" s="163">
        <f t="shared" si="34"/>
        <v>0</v>
      </c>
      <c r="BF201" s="163">
        <f t="shared" si="35"/>
        <v>0</v>
      </c>
      <c r="BG201" s="163">
        <f t="shared" si="36"/>
        <v>0</v>
      </c>
      <c r="BH201" s="163">
        <f t="shared" si="37"/>
        <v>0</v>
      </c>
      <c r="BI201" s="163">
        <f t="shared" si="38"/>
        <v>0</v>
      </c>
      <c r="BJ201" s="17" t="s">
        <v>84</v>
      </c>
      <c r="BK201" s="163">
        <f t="shared" si="39"/>
        <v>0</v>
      </c>
      <c r="BL201" s="17" t="s">
        <v>176</v>
      </c>
      <c r="BM201" s="162" t="s">
        <v>687</v>
      </c>
    </row>
    <row r="202" spans="1:65" s="12" customFormat="1" ht="22.9" customHeight="1">
      <c r="B202" s="136"/>
      <c r="D202" s="137" t="s">
        <v>68</v>
      </c>
      <c r="E202" s="147" t="s">
        <v>335</v>
      </c>
      <c r="F202" s="147" t="s">
        <v>336</v>
      </c>
      <c r="I202" s="139"/>
      <c r="J202" s="148">
        <f>BK202</f>
        <v>0</v>
      </c>
      <c r="L202" s="136"/>
      <c r="M202" s="141"/>
      <c r="N202" s="142"/>
      <c r="O202" s="142"/>
      <c r="P202" s="143">
        <f>P203</f>
        <v>0</v>
      </c>
      <c r="Q202" s="142"/>
      <c r="R202" s="143">
        <f>R203</f>
        <v>0</v>
      </c>
      <c r="S202" s="142"/>
      <c r="T202" s="144">
        <f>T203</f>
        <v>0</v>
      </c>
      <c r="AR202" s="137" t="s">
        <v>77</v>
      </c>
      <c r="AT202" s="145" t="s">
        <v>68</v>
      </c>
      <c r="AU202" s="145" t="s">
        <v>77</v>
      </c>
      <c r="AY202" s="137" t="s">
        <v>164</v>
      </c>
      <c r="BK202" s="146">
        <f>BK203</f>
        <v>0</v>
      </c>
    </row>
    <row r="203" spans="1:65" s="2" customFormat="1" ht="24.2" customHeight="1">
      <c r="A203" s="32"/>
      <c r="B203" s="149"/>
      <c r="C203" s="150" t="s">
        <v>430</v>
      </c>
      <c r="D203" s="150" t="s">
        <v>167</v>
      </c>
      <c r="E203" s="151" t="s">
        <v>338</v>
      </c>
      <c r="F203" s="152" t="s">
        <v>339</v>
      </c>
      <c r="G203" s="153" t="s">
        <v>230</v>
      </c>
      <c r="H203" s="154">
        <v>287.67</v>
      </c>
      <c r="I203" s="155"/>
      <c r="J203" s="156">
        <f>ROUND(I203*H203,2)</f>
        <v>0</v>
      </c>
      <c r="K203" s="157"/>
      <c r="L203" s="33"/>
      <c r="M203" s="158" t="s">
        <v>1</v>
      </c>
      <c r="N203" s="159" t="s">
        <v>35</v>
      </c>
      <c r="O203" s="58"/>
      <c r="P203" s="160">
        <f>O203*H203</f>
        <v>0</v>
      </c>
      <c r="Q203" s="160">
        <v>0</v>
      </c>
      <c r="R203" s="160">
        <f>Q203*H203</f>
        <v>0</v>
      </c>
      <c r="S203" s="160">
        <v>0</v>
      </c>
      <c r="T203" s="161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176</v>
      </c>
      <c r="AT203" s="162" t="s">
        <v>167</v>
      </c>
      <c r="AU203" s="162" t="s">
        <v>84</v>
      </c>
      <c r="AY203" s="17" t="s">
        <v>164</v>
      </c>
      <c r="BE203" s="163">
        <f>IF(N203="základná",J203,0)</f>
        <v>0</v>
      </c>
      <c r="BF203" s="163">
        <f>IF(N203="znížená",J203,0)</f>
        <v>0</v>
      </c>
      <c r="BG203" s="163">
        <f>IF(N203="zákl. prenesená",J203,0)</f>
        <v>0</v>
      </c>
      <c r="BH203" s="163">
        <f>IF(N203="zníž. prenesená",J203,0)</f>
        <v>0</v>
      </c>
      <c r="BI203" s="163">
        <f>IF(N203="nulová",J203,0)</f>
        <v>0</v>
      </c>
      <c r="BJ203" s="17" t="s">
        <v>84</v>
      </c>
      <c r="BK203" s="163">
        <f>ROUND(I203*H203,2)</f>
        <v>0</v>
      </c>
      <c r="BL203" s="17" t="s">
        <v>176</v>
      </c>
      <c r="BM203" s="162" t="s">
        <v>690</v>
      </c>
    </row>
    <row r="204" spans="1:65" s="12" customFormat="1" ht="25.9" customHeight="1">
      <c r="B204" s="136"/>
      <c r="D204" s="137" t="s">
        <v>68</v>
      </c>
      <c r="E204" s="138" t="s">
        <v>162</v>
      </c>
      <c r="F204" s="138" t="s">
        <v>163</v>
      </c>
      <c r="I204" s="139"/>
      <c r="J204" s="140">
        <f>BK204</f>
        <v>0</v>
      </c>
      <c r="L204" s="136"/>
      <c r="M204" s="141"/>
      <c r="N204" s="142"/>
      <c r="O204" s="142"/>
      <c r="P204" s="143">
        <f>P205+P213+P218+P227+P233+P238+P251+P268+P276+P279+P284+P290</f>
        <v>0</v>
      </c>
      <c r="Q204" s="142"/>
      <c r="R204" s="143">
        <f>R205+R213+R218+R227+R233+R238+R251+R268+R276+R279+R284+R290</f>
        <v>0.21354801000000001</v>
      </c>
      <c r="S204" s="142"/>
      <c r="T204" s="144">
        <f>T205+T213+T218+T227+T233+T238+T251+T268+T276+T279+T284+T290</f>
        <v>0</v>
      </c>
      <c r="AR204" s="137" t="s">
        <v>84</v>
      </c>
      <c r="AT204" s="145" t="s">
        <v>68</v>
      </c>
      <c r="AU204" s="145" t="s">
        <v>69</v>
      </c>
      <c r="AY204" s="137" t="s">
        <v>164</v>
      </c>
      <c r="BK204" s="146">
        <f>BK205+BK213+BK218+BK227+BK233+BK238+BK251+BK268+BK276+BK279+BK284+BK290</f>
        <v>0</v>
      </c>
    </row>
    <row r="205" spans="1:65" s="12" customFormat="1" ht="22.9" customHeight="1">
      <c r="B205" s="136"/>
      <c r="D205" s="137" t="s">
        <v>68</v>
      </c>
      <c r="E205" s="147" t="s">
        <v>1167</v>
      </c>
      <c r="F205" s="147" t="s">
        <v>1168</v>
      </c>
      <c r="I205" s="139"/>
      <c r="J205" s="148">
        <f>BK205</f>
        <v>0</v>
      </c>
      <c r="L205" s="136"/>
      <c r="M205" s="141"/>
      <c r="N205" s="142"/>
      <c r="O205" s="142"/>
      <c r="P205" s="143">
        <f>SUM(P206:P212)</f>
        <v>0</v>
      </c>
      <c r="Q205" s="142"/>
      <c r="R205" s="143">
        <f>SUM(R206:R212)</f>
        <v>0.16186461000000002</v>
      </c>
      <c r="S205" s="142"/>
      <c r="T205" s="144">
        <f>SUM(T206:T212)</f>
        <v>0</v>
      </c>
      <c r="AR205" s="137" t="s">
        <v>84</v>
      </c>
      <c r="AT205" s="145" t="s">
        <v>68</v>
      </c>
      <c r="AU205" s="145" t="s">
        <v>77</v>
      </c>
      <c r="AY205" s="137" t="s">
        <v>164</v>
      </c>
      <c r="BK205" s="146">
        <f>SUM(BK206:BK212)</f>
        <v>0</v>
      </c>
    </row>
    <row r="206" spans="1:65" s="2" customFormat="1" ht="24.2" customHeight="1">
      <c r="A206" s="32"/>
      <c r="B206" s="149"/>
      <c r="C206" s="150" t="s">
        <v>434</v>
      </c>
      <c r="D206" s="150" t="s">
        <v>167</v>
      </c>
      <c r="E206" s="151" t="s">
        <v>1169</v>
      </c>
      <c r="F206" s="152" t="s">
        <v>1170</v>
      </c>
      <c r="G206" s="153" t="s">
        <v>170</v>
      </c>
      <c r="H206" s="154">
        <v>298.5</v>
      </c>
      <c r="I206" s="155"/>
      <c r="J206" s="156">
        <f t="shared" ref="J206:J212" si="40">ROUND(I206*H206,2)</f>
        <v>0</v>
      </c>
      <c r="K206" s="157"/>
      <c r="L206" s="33"/>
      <c r="M206" s="158" t="s">
        <v>1</v>
      </c>
      <c r="N206" s="159" t="s">
        <v>35</v>
      </c>
      <c r="O206" s="58"/>
      <c r="P206" s="160">
        <f t="shared" ref="P206:P212" si="41">O206*H206</f>
        <v>0</v>
      </c>
      <c r="Q206" s="160">
        <v>0</v>
      </c>
      <c r="R206" s="160">
        <f t="shared" ref="R206:R212" si="42">Q206*H206</f>
        <v>0</v>
      </c>
      <c r="S206" s="160">
        <v>0</v>
      </c>
      <c r="T206" s="161">
        <f t="shared" ref="T206:T212" si="43"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2" t="s">
        <v>171</v>
      </c>
      <c r="AT206" s="162" t="s">
        <v>167</v>
      </c>
      <c r="AU206" s="162" t="s">
        <v>84</v>
      </c>
      <c r="AY206" s="17" t="s">
        <v>164</v>
      </c>
      <c r="BE206" s="163">
        <f t="shared" ref="BE206:BE212" si="44">IF(N206="základná",J206,0)</f>
        <v>0</v>
      </c>
      <c r="BF206" s="163">
        <f t="shared" ref="BF206:BF212" si="45">IF(N206="znížená",J206,0)</f>
        <v>0</v>
      </c>
      <c r="BG206" s="163">
        <f t="shared" ref="BG206:BG212" si="46">IF(N206="zákl. prenesená",J206,0)</f>
        <v>0</v>
      </c>
      <c r="BH206" s="163">
        <f t="shared" ref="BH206:BH212" si="47">IF(N206="zníž. prenesená",J206,0)</f>
        <v>0</v>
      </c>
      <c r="BI206" s="163">
        <f t="shared" ref="BI206:BI212" si="48">IF(N206="nulová",J206,0)</f>
        <v>0</v>
      </c>
      <c r="BJ206" s="17" t="s">
        <v>84</v>
      </c>
      <c r="BK206" s="163">
        <f t="shared" ref="BK206:BK212" si="49">ROUND(I206*H206,2)</f>
        <v>0</v>
      </c>
      <c r="BL206" s="17" t="s">
        <v>171</v>
      </c>
      <c r="BM206" s="162" t="s">
        <v>693</v>
      </c>
    </row>
    <row r="207" spans="1:65" s="2" customFormat="1" ht="14.45" customHeight="1">
      <c r="A207" s="32"/>
      <c r="B207" s="149"/>
      <c r="C207" s="164" t="s">
        <v>438</v>
      </c>
      <c r="D207" s="164" t="s">
        <v>172</v>
      </c>
      <c r="E207" s="165" t="s">
        <v>1171</v>
      </c>
      <c r="F207" s="166" t="s">
        <v>1172</v>
      </c>
      <c r="G207" s="167" t="s">
        <v>230</v>
      </c>
      <c r="H207" s="168">
        <v>0</v>
      </c>
      <c r="I207" s="169"/>
      <c r="J207" s="170">
        <f t="shared" si="40"/>
        <v>0</v>
      </c>
      <c r="K207" s="171"/>
      <c r="L207" s="172"/>
      <c r="M207" s="173" t="s">
        <v>1</v>
      </c>
      <c r="N207" s="174" t="s">
        <v>35</v>
      </c>
      <c r="O207" s="58"/>
      <c r="P207" s="160">
        <f t="shared" si="41"/>
        <v>0</v>
      </c>
      <c r="Q207" s="160">
        <v>0</v>
      </c>
      <c r="R207" s="160">
        <f t="shared" si="42"/>
        <v>0</v>
      </c>
      <c r="S207" s="160">
        <v>0</v>
      </c>
      <c r="T207" s="161">
        <f t="shared" si="4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175</v>
      </c>
      <c r="AT207" s="162" t="s">
        <v>172</v>
      </c>
      <c r="AU207" s="162" t="s">
        <v>84</v>
      </c>
      <c r="AY207" s="17" t="s">
        <v>164</v>
      </c>
      <c r="BE207" s="163">
        <f t="shared" si="44"/>
        <v>0</v>
      </c>
      <c r="BF207" s="163">
        <f t="shared" si="45"/>
        <v>0</v>
      </c>
      <c r="BG207" s="163">
        <f t="shared" si="46"/>
        <v>0</v>
      </c>
      <c r="BH207" s="163">
        <f t="shared" si="47"/>
        <v>0</v>
      </c>
      <c r="BI207" s="163">
        <f t="shared" si="48"/>
        <v>0</v>
      </c>
      <c r="BJ207" s="17" t="s">
        <v>84</v>
      </c>
      <c r="BK207" s="163">
        <f t="shared" si="49"/>
        <v>0</v>
      </c>
      <c r="BL207" s="17" t="s">
        <v>171</v>
      </c>
      <c r="BM207" s="162" t="s">
        <v>696</v>
      </c>
    </row>
    <row r="208" spans="1:65" s="2" customFormat="1" ht="24.2" customHeight="1">
      <c r="A208" s="32"/>
      <c r="B208" s="149"/>
      <c r="C208" s="150" t="s">
        <v>442</v>
      </c>
      <c r="D208" s="150" t="s">
        <v>167</v>
      </c>
      <c r="E208" s="151" t="s">
        <v>1173</v>
      </c>
      <c r="F208" s="152" t="s">
        <v>1174</v>
      </c>
      <c r="G208" s="153" t="s">
        <v>170</v>
      </c>
      <c r="H208" s="154">
        <v>298.5</v>
      </c>
      <c r="I208" s="155"/>
      <c r="J208" s="156">
        <f t="shared" si="40"/>
        <v>0</v>
      </c>
      <c r="K208" s="157"/>
      <c r="L208" s="33"/>
      <c r="M208" s="158" t="s">
        <v>1</v>
      </c>
      <c r="N208" s="159" t="s">
        <v>35</v>
      </c>
      <c r="O208" s="58"/>
      <c r="P208" s="160">
        <f t="shared" si="41"/>
        <v>0</v>
      </c>
      <c r="Q208" s="160">
        <v>5.4226000000000003E-4</v>
      </c>
      <c r="R208" s="160">
        <f t="shared" si="42"/>
        <v>0.16186461000000002</v>
      </c>
      <c r="S208" s="160">
        <v>0</v>
      </c>
      <c r="T208" s="161">
        <f t="shared" si="4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171</v>
      </c>
      <c r="AT208" s="162" t="s">
        <v>167</v>
      </c>
      <c r="AU208" s="162" t="s">
        <v>84</v>
      </c>
      <c r="AY208" s="17" t="s">
        <v>164</v>
      </c>
      <c r="BE208" s="163">
        <f t="shared" si="44"/>
        <v>0</v>
      </c>
      <c r="BF208" s="163">
        <f t="shared" si="45"/>
        <v>0</v>
      </c>
      <c r="BG208" s="163">
        <f t="shared" si="46"/>
        <v>0</v>
      </c>
      <c r="BH208" s="163">
        <f t="shared" si="47"/>
        <v>0</v>
      </c>
      <c r="BI208" s="163">
        <f t="shared" si="48"/>
        <v>0</v>
      </c>
      <c r="BJ208" s="17" t="s">
        <v>84</v>
      </c>
      <c r="BK208" s="163">
        <f t="shared" si="49"/>
        <v>0</v>
      </c>
      <c r="BL208" s="17" t="s">
        <v>171</v>
      </c>
      <c r="BM208" s="162" t="s">
        <v>699</v>
      </c>
    </row>
    <row r="209" spans="1:65" s="2" customFormat="1" ht="24.2" customHeight="1">
      <c r="A209" s="32"/>
      <c r="B209" s="149"/>
      <c r="C209" s="164" t="s">
        <v>446</v>
      </c>
      <c r="D209" s="164" t="s">
        <v>172</v>
      </c>
      <c r="E209" s="165" t="s">
        <v>1175</v>
      </c>
      <c r="F209" s="166" t="s">
        <v>1176</v>
      </c>
      <c r="G209" s="167" t="s">
        <v>170</v>
      </c>
      <c r="H209" s="168">
        <v>263.77499999999998</v>
      </c>
      <c r="I209" s="169"/>
      <c r="J209" s="170">
        <f t="shared" si="40"/>
        <v>0</v>
      </c>
      <c r="K209" s="171"/>
      <c r="L209" s="172"/>
      <c r="M209" s="173" t="s">
        <v>1</v>
      </c>
      <c r="N209" s="174" t="s">
        <v>35</v>
      </c>
      <c r="O209" s="58"/>
      <c r="P209" s="160">
        <f t="shared" si="41"/>
        <v>0</v>
      </c>
      <c r="Q209" s="160">
        <v>0</v>
      </c>
      <c r="R209" s="160">
        <f t="shared" si="42"/>
        <v>0</v>
      </c>
      <c r="S209" s="160">
        <v>0</v>
      </c>
      <c r="T209" s="161">
        <f t="shared" si="4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175</v>
      </c>
      <c r="AT209" s="162" t="s">
        <v>172</v>
      </c>
      <c r="AU209" s="162" t="s">
        <v>84</v>
      </c>
      <c r="AY209" s="17" t="s">
        <v>164</v>
      </c>
      <c r="BE209" s="163">
        <f t="shared" si="44"/>
        <v>0</v>
      </c>
      <c r="BF209" s="163">
        <f t="shared" si="45"/>
        <v>0</v>
      </c>
      <c r="BG209" s="163">
        <f t="shared" si="46"/>
        <v>0</v>
      </c>
      <c r="BH209" s="163">
        <f t="shared" si="47"/>
        <v>0</v>
      </c>
      <c r="BI209" s="163">
        <f t="shared" si="48"/>
        <v>0</v>
      </c>
      <c r="BJ209" s="17" t="s">
        <v>84</v>
      </c>
      <c r="BK209" s="163">
        <f t="shared" si="49"/>
        <v>0</v>
      </c>
      <c r="BL209" s="17" t="s">
        <v>171</v>
      </c>
      <c r="BM209" s="162" t="s">
        <v>702</v>
      </c>
    </row>
    <row r="210" spans="1:65" s="2" customFormat="1" ht="24.2" customHeight="1">
      <c r="A210" s="32"/>
      <c r="B210" s="149"/>
      <c r="C210" s="150" t="s">
        <v>450</v>
      </c>
      <c r="D210" s="150" t="s">
        <v>167</v>
      </c>
      <c r="E210" s="151" t="s">
        <v>1177</v>
      </c>
      <c r="F210" s="152" t="s">
        <v>1178</v>
      </c>
      <c r="G210" s="153" t="s">
        <v>170</v>
      </c>
      <c r="H210" s="154">
        <v>0</v>
      </c>
      <c r="I210" s="155"/>
      <c r="J210" s="156">
        <f t="shared" si="40"/>
        <v>0</v>
      </c>
      <c r="K210" s="157"/>
      <c r="L210" s="33"/>
      <c r="M210" s="158" t="s">
        <v>1</v>
      </c>
      <c r="N210" s="159" t="s">
        <v>35</v>
      </c>
      <c r="O210" s="58"/>
      <c r="P210" s="160">
        <f t="shared" si="41"/>
        <v>0</v>
      </c>
      <c r="Q210" s="160">
        <v>7.4999999999999993E-5</v>
      </c>
      <c r="R210" s="160">
        <f t="shared" si="42"/>
        <v>0</v>
      </c>
      <c r="S210" s="160">
        <v>0</v>
      </c>
      <c r="T210" s="161">
        <f t="shared" si="4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171</v>
      </c>
      <c r="AT210" s="162" t="s">
        <v>167</v>
      </c>
      <c r="AU210" s="162" t="s">
        <v>84</v>
      </c>
      <c r="AY210" s="17" t="s">
        <v>164</v>
      </c>
      <c r="BE210" s="163">
        <f t="shared" si="44"/>
        <v>0</v>
      </c>
      <c r="BF210" s="163">
        <f t="shared" si="45"/>
        <v>0</v>
      </c>
      <c r="BG210" s="163">
        <f t="shared" si="46"/>
        <v>0</v>
      </c>
      <c r="BH210" s="163">
        <f t="shared" si="47"/>
        <v>0</v>
      </c>
      <c r="BI210" s="163">
        <f t="shared" si="48"/>
        <v>0</v>
      </c>
      <c r="BJ210" s="17" t="s">
        <v>84</v>
      </c>
      <c r="BK210" s="163">
        <f t="shared" si="49"/>
        <v>0</v>
      </c>
      <c r="BL210" s="17" t="s">
        <v>171</v>
      </c>
      <c r="BM210" s="162" t="s">
        <v>705</v>
      </c>
    </row>
    <row r="211" spans="1:65" s="2" customFormat="1" ht="14.45" customHeight="1">
      <c r="A211" s="32"/>
      <c r="B211" s="149"/>
      <c r="C211" s="164" t="s">
        <v>456</v>
      </c>
      <c r="D211" s="164" t="s">
        <v>172</v>
      </c>
      <c r="E211" s="165" t="s">
        <v>1179</v>
      </c>
      <c r="F211" s="166" t="s">
        <v>1180</v>
      </c>
      <c r="G211" s="167" t="s">
        <v>170</v>
      </c>
      <c r="H211" s="168">
        <v>0</v>
      </c>
      <c r="I211" s="169"/>
      <c r="J211" s="170">
        <f t="shared" si="40"/>
        <v>0</v>
      </c>
      <c r="K211" s="171"/>
      <c r="L211" s="172"/>
      <c r="M211" s="173" t="s">
        <v>1</v>
      </c>
      <c r="N211" s="174" t="s">
        <v>35</v>
      </c>
      <c r="O211" s="58"/>
      <c r="P211" s="160">
        <f t="shared" si="41"/>
        <v>0</v>
      </c>
      <c r="Q211" s="160">
        <v>0</v>
      </c>
      <c r="R211" s="160">
        <f t="shared" si="42"/>
        <v>0</v>
      </c>
      <c r="S211" s="160">
        <v>0</v>
      </c>
      <c r="T211" s="161">
        <f t="shared" si="4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175</v>
      </c>
      <c r="AT211" s="162" t="s">
        <v>172</v>
      </c>
      <c r="AU211" s="162" t="s">
        <v>84</v>
      </c>
      <c r="AY211" s="17" t="s">
        <v>164</v>
      </c>
      <c r="BE211" s="163">
        <f t="shared" si="44"/>
        <v>0</v>
      </c>
      <c r="BF211" s="163">
        <f t="shared" si="45"/>
        <v>0</v>
      </c>
      <c r="BG211" s="163">
        <f t="shared" si="46"/>
        <v>0</v>
      </c>
      <c r="BH211" s="163">
        <f t="shared" si="47"/>
        <v>0</v>
      </c>
      <c r="BI211" s="163">
        <f t="shared" si="48"/>
        <v>0</v>
      </c>
      <c r="BJ211" s="17" t="s">
        <v>84</v>
      </c>
      <c r="BK211" s="163">
        <f t="shared" si="49"/>
        <v>0</v>
      </c>
      <c r="BL211" s="17" t="s">
        <v>171</v>
      </c>
      <c r="BM211" s="162" t="s">
        <v>708</v>
      </c>
    </row>
    <row r="212" spans="1:65" s="2" customFormat="1" ht="24.2" customHeight="1">
      <c r="A212" s="32"/>
      <c r="B212" s="149"/>
      <c r="C212" s="150" t="s">
        <v>460</v>
      </c>
      <c r="D212" s="150" t="s">
        <v>167</v>
      </c>
      <c r="E212" s="151" t="s">
        <v>1181</v>
      </c>
      <c r="F212" s="152" t="s">
        <v>1182</v>
      </c>
      <c r="G212" s="153" t="s">
        <v>180</v>
      </c>
      <c r="H212" s="175"/>
      <c r="I212" s="155"/>
      <c r="J212" s="156">
        <f t="shared" si="40"/>
        <v>0</v>
      </c>
      <c r="K212" s="157"/>
      <c r="L212" s="33"/>
      <c r="M212" s="158" t="s">
        <v>1</v>
      </c>
      <c r="N212" s="159" t="s">
        <v>35</v>
      </c>
      <c r="O212" s="58"/>
      <c r="P212" s="160">
        <f t="shared" si="41"/>
        <v>0</v>
      </c>
      <c r="Q212" s="160">
        <v>0</v>
      </c>
      <c r="R212" s="160">
        <f t="shared" si="42"/>
        <v>0</v>
      </c>
      <c r="S212" s="160">
        <v>0</v>
      </c>
      <c r="T212" s="161">
        <f t="shared" si="4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2" t="s">
        <v>171</v>
      </c>
      <c r="AT212" s="162" t="s">
        <v>167</v>
      </c>
      <c r="AU212" s="162" t="s">
        <v>84</v>
      </c>
      <c r="AY212" s="17" t="s">
        <v>164</v>
      </c>
      <c r="BE212" s="163">
        <f t="shared" si="44"/>
        <v>0</v>
      </c>
      <c r="BF212" s="163">
        <f t="shared" si="45"/>
        <v>0</v>
      </c>
      <c r="BG212" s="163">
        <f t="shared" si="46"/>
        <v>0</v>
      </c>
      <c r="BH212" s="163">
        <f t="shared" si="47"/>
        <v>0</v>
      </c>
      <c r="BI212" s="163">
        <f t="shared" si="48"/>
        <v>0</v>
      </c>
      <c r="BJ212" s="17" t="s">
        <v>84</v>
      </c>
      <c r="BK212" s="163">
        <f t="shared" si="49"/>
        <v>0</v>
      </c>
      <c r="BL212" s="17" t="s">
        <v>171</v>
      </c>
      <c r="BM212" s="162" t="s">
        <v>711</v>
      </c>
    </row>
    <row r="213" spans="1:65" s="12" customFormat="1" ht="22.9" customHeight="1">
      <c r="B213" s="136"/>
      <c r="D213" s="137" t="s">
        <v>68</v>
      </c>
      <c r="E213" s="147" t="s">
        <v>341</v>
      </c>
      <c r="F213" s="147" t="s">
        <v>342</v>
      </c>
      <c r="I213" s="139"/>
      <c r="J213" s="148">
        <f>BK213</f>
        <v>0</v>
      </c>
      <c r="L213" s="136"/>
      <c r="M213" s="141"/>
      <c r="N213" s="142"/>
      <c r="O213" s="142"/>
      <c r="P213" s="143">
        <f>SUM(P214:P217)</f>
        <v>0</v>
      </c>
      <c r="Q213" s="142"/>
      <c r="R213" s="143">
        <f>SUM(R214:R217)</f>
        <v>0</v>
      </c>
      <c r="S213" s="142"/>
      <c r="T213" s="144">
        <f>SUM(T214:T217)</f>
        <v>0</v>
      </c>
      <c r="AR213" s="137" t="s">
        <v>84</v>
      </c>
      <c r="AT213" s="145" t="s">
        <v>68</v>
      </c>
      <c r="AU213" s="145" t="s">
        <v>77</v>
      </c>
      <c r="AY213" s="137" t="s">
        <v>164</v>
      </c>
      <c r="BK213" s="146">
        <f>SUM(BK214:BK217)</f>
        <v>0</v>
      </c>
    </row>
    <row r="214" spans="1:65" s="2" customFormat="1" ht="24.2" customHeight="1">
      <c r="A214" s="32"/>
      <c r="B214" s="149"/>
      <c r="C214" s="150" t="s">
        <v>464</v>
      </c>
      <c r="D214" s="150" t="s">
        <v>167</v>
      </c>
      <c r="E214" s="151" t="s">
        <v>1183</v>
      </c>
      <c r="F214" s="152" t="s">
        <v>1184</v>
      </c>
      <c r="G214" s="153" t="s">
        <v>170</v>
      </c>
      <c r="H214" s="154">
        <v>408</v>
      </c>
      <c r="I214" s="155"/>
      <c r="J214" s="156">
        <f>ROUND(I214*H214,2)</f>
        <v>0</v>
      </c>
      <c r="K214" s="157"/>
      <c r="L214" s="33"/>
      <c r="M214" s="158" t="s">
        <v>1</v>
      </c>
      <c r="N214" s="159" t="s">
        <v>35</v>
      </c>
      <c r="O214" s="58"/>
      <c r="P214" s="160">
        <f>O214*H214</f>
        <v>0</v>
      </c>
      <c r="Q214" s="160">
        <v>0</v>
      </c>
      <c r="R214" s="160">
        <f>Q214*H214</f>
        <v>0</v>
      </c>
      <c r="S214" s="160">
        <v>0</v>
      </c>
      <c r="T214" s="161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2" t="s">
        <v>171</v>
      </c>
      <c r="AT214" s="162" t="s">
        <v>167</v>
      </c>
      <c r="AU214" s="162" t="s">
        <v>84</v>
      </c>
      <c r="AY214" s="17" t="s">
        <v>164</v>
      </c>
      <c r="BE214" s="163">
        <f>IF(N214="základná",J214,0)</f>
        <v>0</v>
      </c>
      <c r="BF214" s="163">
        <f>IF(N214="znížená",J214,0)</f>
        <v>0</v>
      </c>
      <c r="BG214" s="163">
        <f>IF(N214="zákl. prenesená",J214,0)</f>
        <v>0</v>
      </c>
      <c r="BH214" s="163">
        <f>IF(N214="zníž. prenesená",J214,0)</f>
        <v>0</v>
      </c>
      <c r="BI214" s="163">
        <f>IF(N214="nulová",J214,0)</f>
        <v>0</v>
      </c>
      <c r="BJ214" s="17" t="s">
        <v>84</v>
      </c>
      <c r="BK214" s="163">
        <f>ROUND(I214*H214,2)</f>
        <v>0</v>
      </c>
      <c r="BL214" s="17" t="s">
        <v>171</v>
      </c>
      <c r="BM214" s="162" t="s">
        <v>714</v>
      </c>
    </row>
    <row r="215" spans="1:65" s="2" customFormat="1" ht="24.2" customHeight="1">
      <c r="A215" s="32"/>
      <c r="B215" s="149"/>
      <c r="C215" s="150" t="s">
        <v>468</v>
      </c>
      <c r="D215" s="150" t="s">
        <v>167</v>
      </c>
      <c r="E215" s="151" t="s">
        <v>1185</v>
      </c>
      <c r="F215" s="152" t="s">
        <v>1186</v>
      </c>
      <c r="G215" s="153" t="s">
        <v>280</v>
      </c>
      <c r="H215" s="154">
        <v>128</v>
      </c>
      <c r="I215" s="155"/>
      <c r="J215" s="156">
        <f>ROUND(I215*H215,2)</f>
        <v>0</v>
      </c>
      <c r="K215" s="157"/>
      <c r="L215" s="33"/>
      <c r="M215" s="158" t="s">
        <v>1</v>
      </c>
      <c r="N215" s="159" t="s">
        <v>35</v>
      </c>
      <c r="O215" s="58"/>
      <c r="P215" s="160">
        <f>O215*H215</f>
        <v>0</v>
      </c>
      <c r="Q215" s="160">
        <v>0</v>
      </c>
      <c r="R215" s="160">
        <f>Q215*H215</f>
        <v>0</v>
      </c>
      <c r="S215" s="160">
        <v>0</v>
      </c>
      <c r="T215" s="161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2" t="s">
        <v>171</v>
      </c>
      <c r="AT215" s="162" t="s">
        <v>167</v>
      </c>
      <c r="AU215" s="162" t="s">
        <v>84</v>
      </c>
      <c r="AY215" s="17" t="s">
        <v>164</v>
      </c>
      <c r="BE215" s="163">
        <f>IF(N215="základná",J215,0)</f>
        <v>0</v>
      </c>
      <c r="BF215" s="163">
        <f>IF(N215="znížená",J215,0)</f>
        <v>0</v>
      </c>
      <c r="BG215" s="163">
        <f>IF(N215="zákl. prenesená",J215,0)</f>
        <v>0</v>
      </c>
      <c r="BH215" s="163">
        <f>IF(N215="zníž. prenesená",J215,0)</f>
        <v>0</v>
      </c>
      <c r="BI215" s="163">
        <f>IF(N215="nulová",J215,0)</f>
        <v>0</v>
      </c>
      <c r="BJ215" s="17" t="s">
        <v>84</v>
      </c>
      <c r="BK215" s="163">
        <f>ROUND(I215*H215,2)</f>
        <v>0</v>
      </c>
      <c r="BL215" s="17" t="s">
        <v>171</v>
      </c>
      <c r="BM215" s="162" t="s">
        <v>717</v>
      </c>
    </row>
    <row r="216" spans="1:65" s="2" customFormat="1" ht="24.2" customHeight="1">
      <c r="A216" s="32"/>
      <c r="B216" s="149"/>
      <c r="C216" s="150" t="s">
        <v>472</v>
      </c>
      <c r="D216" s="150" t="s">
        <v>167</v>
      </c>
      <c r="E216" s="151" t="s">
        <v>1187</v>
      </c>
      <c r="F216" s="152" t="s">
        <v>1188</v>
      </c>
      <c r="G216" s="153" t="s">
        <v>280</v>
      </c>
      <c r="H216" s="154">
        <v>16.5</v>
      </c>
      <c r="I216" s="155"/>
      <c r="J216" s="156">
        <f>ROUND(I216*H216,2)</f>
        <v>0</v>
      </c>
      <c r="K216" s="157"/>
      <c r="L216" s="33"/>
      <c r="M216" s="158" t="s">
        <v>1</v>
      </c>
      <c r="N216" s="159" t="s">
        <v>35</v>
      </c>
      <c r="O216" s="58"/>
      <c r="P216" s="160">
        <f>O216*H216</f>
        <v>0</v>
      </c>
      <c r="Q216" s="160">
        <v>0</v>
      </c>
      <c r="R216" s="160">
        <f>Q216*H216</f>
        <v>0</v>
      </c>
      <c r="S216" s="160">
        <v>0</v>
      </c>
      <c r="T216" s="161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2" t="s">
        <v>171</v>
      </c>
      <c r="AT216" s="162" t="s">
        <v>167</v>
      </c>
      <c r="AU216" s="162" t="s">
        <v>84</v>
      </c>
      <c r="AY216" s="17" t="s">
        <v>164</v>
      </c>
      <c r="BE216" s="163">
        <f>IF(N216="základná",J216,0)</f>
        <v>0</v>
      </c>
      <c r="BF216" s="163">
        <f>IF(N216="znížená",J216,0)</f>
        <v>0</v>
      </c>
      <c r="BG216" s="163">
        <f>IF(N216="zákl. prenesená",J216,0)</f>
        <v>0</v>
      </c>
      <c r="BH216" s="163">
        <f>IF(N216="zníž. prenesená",J216,0)</f>
        <v>0</v>
      </c>
      <c r="BI216" s="163">
        <f>IF(N216="nulová",J216,0)</f>
        <v>0</v>
      </c>
      <c r="BJ216" s="17" t="s">
        <v>84</v>
      </c>
      <c r="BK216" s="163">
        <f>ROUND(I216*H216,2)</f>
        <v>0</v>
      </c>
      <c r="BL216" s="17" t="s">
        <v>171</v>
      </c>
      <c r="BM216" s="162" t="s">
        <v>720</v>
      </c>
    </row>
    <row r="217" spans="1:65" s="2" customFormat="1" ht="24.2" customHeight="1">
      <c r="A217" s="32"/>
      <c r="B217" s="149"/>
      <c r="C217" s="150" t="s">
        <v>477</v>
      </c>
      <c r="D217" s="150" t="s">
        <v>167</v>
      </c>
      <c r="E217" s="151" t="s">
        <v>1189</v>
      </c>
      <c r="F217" s="152" t="s">
        <v>1190</v>
      </c>
      <c r="G217" s="153" t="s">
        <v>180</v>
      </c>
      <c r="H217" s="175"/>
      <c r="I217" s="155"/>
      <c r="J217" s="156">
        <f>ROUND(I217*H217,2)</f>
        <v>0</v>
      </c>
      <c r="K217" s="157"/>
      <c r="L217" s="33"/>
      <c r="M217" s="158" t="s">
        <v>1</v>
      </c>
      <c r="N217" s="159" t="s">
        <v>35</v>
      </c>
      <c r="O217" s="58"/>
      <c r="P217" s="160">
        <f>O217*H217</f>
        <v>0</v>
      </c>
      <c r="Q217" s="160">
        <v>0</v>
      </c>
      <c r="R217" s="160">
        <f>Q217*H217</f>
        <v>0</v>
      </c>
      <c r="S217" s="160">
        <v>0</v>
      </c>
      <c r="T217" s="161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2" t="s">
        <v>171</v>
      </c>
      <c r="AT217" s="162" t="s">
        <v>167</v>
      </c>
      <c r="AU217" s="162" t="s">
        <v>84</v>
      </c>
      <c r="AY217" s="17" t="s">
        <v>164</v>
      </c>
      <c r="BE217" s="163">
        <f>IF(N217="základná",J217,0)</f>
        <v>0</v>
      </c>
      <c r="BF217" s="163">
        <f>IF(N217="znížená",J217,0)</f>
        <v>0</v>
      </c>
      <c r="BG217" s="163">
        <f>IF(N217="zákl. prenesená",J217,0)</f>
        <v>0</v>
      </c>
      <c r="BH217" s="163">
        <f>IF(N217="zníž. prenesená",J217,0)</f>
        <v>0</v>
      </c>
      <c r="BI217" s="163">
        <f>IF(N217="nulová",J217,0)</f>
        <v>0</v>
      </c>
      <c r="BJ217" s="17" t="s">
        <v>84</v>
      </c>
      <c r="BK217" s="163">
        <f>ROUND(I217*H217,2)</f>
        <v>0</v>
      </c>
      <c r="BL217" s="17" t="s">
        <v>171</v>
      </c>
      <c r="BM217" s="162" t="s">
        <v>723</v>
      </c>
    </row>
    <row r="218" spans="1:65" s="12" customFormat="1" ht="22.9" customHeight="1">
      <c r="B218" s="136"/>
      <c r="D218" s="137" t="s">
        <v>68</v>
      </c>
      <c r="E218" s="147" t="s">
        <v>165</v>
      </c>
      <c r="F218" s="147" t="s">
        <v>166</v>
      </c>
      <c r="I218" s="139"/>
      <c r="J218" s="148">
        <f>BK218</f>
        <v>0</v>
      </c>
      <c r="L218" s="136"/>
      <c r="M218" s="141"/>
      <c r="N218" s="142"/>
      <c r="O218" s="142"/>
      <c r="P218" s="143">
        <f>SUM(P219:P226)</f>
        <v>0</v>
      </c>
      <c r="Q218" s="142"/>
      <c r="R218" s="143">
        <f>SUM(R219:R226)</f>
        <v>0</v>
      </c>
      <c r="S218" s="142"/>
      <c r="T218" s="144">
        <f>SUM(T219:T226)</f>
        <v>0</v>
      </c>
      <c r="AR218" s="137" t="s">
        <v>84</v>
      </c>
      <c r="AT218" s="145" t="s">
        <v>68</v>
      </c>
      <c r="AU218" s="145" t="s">
        <v>77</v>
      </c>
      <c r="AY218" s="137" t="s">
        <v>164</v>
      </c>
      <c r="BK218" s="146">
        <f>SUM(BK219:BK226)</f>
        <v>0</v>
      </c>
    </row>
    <row r="219" spans="1:65" s="2" customFormat="1" ht="24.2" customHeight="1">
      <c r="A219" s="32"/>
      <c r="B219" s="149"/>
      <c r="C219" s="150" t="s">
        <v>483</v>
      </c>
      <c r="D219" s="150" t="s">
        <v>167</v>
      </c>
      <c r="E219" s="151" t="s">
        <v>372</v>
      </c>
      <c r="F219" s="152" t="s">
        <v>1191</v>
      </c>
      <c r="G219" s="153" t="s">
        <v>170</v>
      </c>
      <c r="H219" s="154">
        <v>311.8</v>
      </c>
      <c r="I219" s="155"/>
      <c r="J219" s="156">
        <f t="shared" ref="J219:J226" si="50">ROUND(I219*H219,2)</f>
        <v>0</v>
      </c>
      <c r="K219" s="157"/>
      <c r="L219" s="33"/>
      <c r="M219" s="158" t="s">
        <v>1</v>
      </c>
      <c r="N219" s="159" t="s">
        <v>35</v>
      </c>
      <c r="O219" s="58"/>
      <c r="P219" s="160">
        <f t="shared" ref="P219:P226" si="51">O219*H219</f>
        <v>0</v>
      </c>
      <c r="Q219" s="160">
        <v>0</v>
      </c>
      <c r="R219" s="160">
        <f t="shared" ref="R219:R226" si="52">Q219*H219</f>
        <v>0</v>
      </c>
      <c r="S219" s="160">
        <v>0</v>
      </c>
      <c r="T219" s="161">
        <f t="shared" ref="T219:T226" si="53"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2" t="s">
        <v>171</v>
      </c>
      <c r="AT219" s="162" t="s">
        <v>167</v>
      </c>
      <c r="AU219" s="162" t="s">
        <v>84</v>
      </c>
      <c r="AY219" s="17" t="s">
        <v>164</v>
      </c>
      <c r="BE219" s="163">
        <f t="shared" ref="BE219:BE226" si="54">IF(N219="základná",J219,0)</f>
        <v>0</v>
      </c>
      <c r="BF219" s="163">
        <f t="shared" ref="BF219:BF226" si="55">IF(N219="znížená",J219,0)</f>
        <v>0</v>
      </c>
      <c r="BG219" s="163">
        <f t="shared" ref="BG219:BG226" si="56">IF(N219="zákl. prenesená",J219,0)</f>
        <v>0</v>
      </c>
      <c r="BH219" s="163">
        <f t="shared" ref="BH219:BH226" si="57">IF(N219="zníž. prenesená",J219,0)</f>
        <v>0</v>
      </c>
      <c r="BI219" s="163">
        <f t="shared" ref="BI219:BI226" si="58">IF(N219="nulová",J219,0)</f>
        <v>0</v>
      </c>
      <c r="BJ219" s="17" t="s">
        <v>84</v>
      </c>
      <c r="BK219" s="163">
        <f t="shared" ref="BK219:BK226" si="59">ROUND(I219*H219,2)</f>
        <v>0</v>
      </c>
      <c r="BL219" s="17" t="s">
        <v>171</v>
      </c>
      <c r="BM219" s="162" t="s">
        <v>726</v>
      </c>
    </row>
    <row r="220" spans="1:65" s="2" customFormat="1" ht="14.45" customHeight="1">
      <c r="A220" s="32"/>
      <c r="B220" s="149"/>
      <c r="C220" s="164" t="s">
        <v>489</v>
      </c>
      <c r="D220" s="164" t="s">
        <v>172</v>
      </c>
      <c r="E220" s="165" t="s">
        <v>1192</v>
      </c>
      <c r="F220" s="166" t="s">
        <v>1193</v>
      </c>
      <c r="G220" s="167" t="s">
        <v>170</v>
      </c>
      <c r="H220" s="168">
        <v>327.39</v>
      </c>
      <c r="I220" s="169"/>
      <c r="J220" s="170">
        <f t="shared" si="50"/>
        <v>0</v>
      </c>
      <c r="K220" s="171"/>
      <c r="L220" s="172"/>
      <c r="M220" s="173" t="s">
        <v>1</v>
      </c>
      <c r="N220" s="174" t="s">
        <v>35</v>
      </c>
      <c r="O220" s="58"/>
      <c r="P220" s="160">
        <f t="shared" si="51"/>
        <v>0</v>
      </c>
      <c r="Q220" s="160">
        <v>0</v>
      </c>
      <c r="R220" s="160">
        <f t="shared" si="52"/>
        <v>0</v>
      </c>
      <c r="S220" s="160">
        <v>0</v>
      </c>
      <c r="T220" s="161">
        <f t="shared" si="53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2" t="s">
        <v>175</v>
      </c>
      <c r="AT220" s="162" t="s">
        <v>172</v>
      </c>
      <c r="AU220" s="162" t="s">
        <v>84</v>
      </c>
      <c r="AY220" s="17" t="s">
        <v>164</v>
      </c>
      <c r="BE220" s="163">
        <f t="shared" si="54"/>
        <v>0</v>
      </c>
      <c r="BF220" s="163">
        <f t="shared" si="55"/>
        <v>0</v>
      </c>
      <c r="BG220" s="163">
        <f t="shared" si="56"/>
        <v>0</v>
      </c>
      <c r="BH220" s="163">
        <f t="shared" si="57"/>
        <v>0</v>
      </c>
      <c r="BI220" s="163">
        <f t="shared" si="58"/>
        <v>0</v>
      </c>
      <c r="BJ220" s="17" t="s">
        <v>84</v>
      </c>
      <c r="BK220" s="163">
        <f t="shared" si="59"/>
        <v>0</v>
      </c>
      <c r="BL220" s="17" t="s">
        <v>171</v>
      </c>
      <c r="BM220" s="162" t="s">
        <v>729</v>
      </c>
    </row>
    <row r="221" spans="1:65" s="2" customFormat="1" ht="14.45" customHeight="1">
      <c r="A221" s="32"/>
      <c r="B221" s="149"/>
      <c r="C221" s="150" t="s">
        <v>493</v>
      </c>
      <c r="D221" s="150" t="s">
        <v>167</v>
      </c>
      <c r="E221" s="151" t="s">
        <v>1194</v>
      </c>
      <c r="F221" s="152" t="s">
        <v>1195</v>
      </c>
      <c r="G221" s="153" t="s">
        <v>170</v>
      </c>
      <c r="H221" s="154">
        <v>816</v>
      </c>
      <c r="I221" s="155"/>
      <c r="J221" s="156">
        <f t="shared" si="50"/>
        <v>0</v>
      </c>
      <c r="K221" s="157"/>
      <c r="L221" s="33"/>
      <c r="M221" s="158" t="s">
        <v>1</v>
      </c>
      <c r="N221" s="159" t="s">
        <v>35</v>
      </c>
      <c r="O221" s="58"/>
      <c r="P221" s="160">
        <f t="shared" si="51"/>
        <v>0</v>
      </c>
      <c r="Q221" s="160">
        <v>0</v>
      </c>
      <c r="R221" s="160">
        <f t="shared" si="52"/>
        <v>0</v>
      </c>
      <c r="S221" s="160">
        <v>0</v>
      </c>
      <c r="T221" s="161">
        <f t="shared" si="53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2" t="s">
        <v>171</v>
      </c>
      <c r="AT221" s="162" t="s">
        <v>167</v>
      </c>
      <c r="AU221" s="162" t="s">
        <v>84</v>
      </c>
      <c r="AY221" s="17" t="s">
        <v>164</v>
      </c>
      <c r="BE221" s="163">
        <f t="shared" si="54"/>
        <v>0</v>
      </c>
      <c r="BF221" s="163">
        <f t="shared" si="55"/>
        <v>0</v>
      </c>
      <c r="BG221" s="163">
        <f t="shared" si="56"/>
        <v>0</v>
      </c>
      <c r="BH221" s="163">
        <f t="shared" si="57"/>
        <v>0</v>
      </c>
      <c r="BI221" s="163">
        <f t="shared" si="58"/>
        <v>0</v>
      </c>
      <c r="BJ221" s="17" t="s">
        <v>84</v>
      </c>
      <c r="BK221" s="163">
        <f t="shared" si="59"/>
        <v>0</v>
      </c>
      <c r="BL221" s="17" t="s">
        <v>171</v>
      </c>
      <c r="BM221" s="162" t="s">
        <v>732</v>
      </c>
    </row>
    <row r="222" spans="1:65" s="2" customFormat="1" ht="14.45" customHeight="1">
      <c r="A222" s="32"/>
      <c r="B222" s="149"/>
      <c r="C222" s="164" t="s">
        <v>499</v>
      </c>
      <c r="D222" s="164" t="s">
        <v>172</v>
      </c>
      <c r="E222" s="165" t="s">
        <v>173</v>
      </c>
      <c r="F222" s="166" t="s">
        <v>1196</v>
      </c>
      <c r="G222" s="167" t="s">
        <v>170</v>
      </c>
      <c r="H222" s="168">
        <v>0</v>
      </c>
      <c r="I222" s="169"/>
      <c r="J222" s="170">
        <f t="shared" si="50"/>
        <v>0</v>
      </c>
      <c r="K222" s="171"/>
      <c r="L222" s="172"/>
      <c r="M222" s="173" t="s">
        <v>1</v>
      </c>
      <c r="N222" s="174" t="s">
        <v>35</v>
      </c>
      <c r="O222" s="58"/>
      <c r="P222" s="160">
        <f t="shared" si="51"/>
        <v>0</v>
      </c>
      <c r="Q222" s="160">
        <v>0</v>
      </c>
      <c r="R222" s="160">
        <f t="shared" si="52"/>
        <v>0</v>
      </c>
      <c r="S222" s="160">
        <v>0</v>
      </c>
      <c r="T222" s="161">
        <f t="shared" si="5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2" t="s">
        <v>175</v>
      </c>
      <c r="AT222" s="162" t="s">
        <v>172</v>
      </c>
      <c r="AU222" s="162" t="s">
        <v>84</v>
      </c>
      <c r="AY222" s="17" t="s">
        <v>164</v>
      </c>
      <c r="BE222" s="163">
        <f t="shared" si="54"/>
        <v>0</v>
      </c>
      <c r="BF222" s="163">
        <f t="shared" si="55"/>
        <v>0</v>
      </c>
      <c r="BG222" s="163">
        <f t="shared" si="56"/>
        <v>0</v>
      </c>
      <c r="BH222" s="163">
        <f t="shared" si="57"/>
        <v>0</v>
      </c>
      <c r="BI222" s="163">
        <f t="shared" si="58"/>
        <v>0</v>
      </c>
      <c r="BJ222" s="17" t="s">
        <v>84</v>
      </c>
      <c r="BK222" s="163">
        <f t="shared" si="59"/>
        <v>0</v>
      </c>
      <c r="BL222" s="17" t="s">
        <v>171</v>
      </c>
      <c r="BM222" s="162" t="s">
        <v>735</v>
      </c>
    </row>
    <row r="223" spans="1:65" s="2" customFormat="1" ht="24.2" customHeight="1">
      <c r="A223" s="32"/>
      <c r="B223" s="149"/>
      <c r="C223" s="150" t="s">
        <v>503</v>
      </c>
      <c r="D223" s="150" t="s">
        <v>167</v>
      </c>
      <c r="E223" s="151" t="s">
        <v>1197</v>
      </c>
      <c r="F223" s="152" t="s">
        <v>1198</v>
      </c>
      <c r="G223" s="153" t="s">
        <v>170</v>
      </c>
      <c r="H223" s="154">
        <v>0</v>
      </c>
      <c r="I223" s="155"/>
      <c r="J223" s="156">
        <f t="shared" si="50"/>
        <v>0</v>
      </c>
      <c r="K223" s="157"/>
      <c r="L223" s="33"/>
      <c r="M223" s="158" t="s">
        <v>1</v>
      </c>
      <c r="N223" s="159" t="s">
        <v>35</v>
      </c>
      <c r="O223" s="58"/>
      <c r="P223" s="160">
        <f t="shared" si="51"/>
        <v>0</v>
      </c>
      <c r="Q223" s="160">
        <v>0</v>
      </c>
      <c r="R223" s="160">
        <f t="shared" si="52"/>
        <v>0</v>
      </c>
      <c r="S223" s="160">
        <v>0</v>
      </c>
      <c r="T223" s="161">
        <f t="shared" si="5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2" t="s">
        <v>171</v>
      </c>
      <c r="AT223" s="162" t="s">
        <v>167</v>
      </c>
      <c r="AU223" s="162" t="s">
        <v>84</v>
      </c>
      <c r="AY223" s="17" t="s">
        <v>164</v>
      </c>
      <c r="BE223" s="163">
        <f t="shared" si="54"/>
        <v>0</v>
      </c>
      <c r="BF223" s="163">
        <f t="shared" si="55"/>
        <v>0</v>
      </c>
      <c r="BG223" s="163">
        <f t="shared" si="56"/>
        <v>0</v>
      </c>
      <c r="BH223" s="163">
        <f t="shared" si="57"/>
        <v>0</v>
      </c>
      <c r="BI223" s="163">
        <f t="shared" si="58"/>
        <v>0</v>
      </c>
      <c r="BJ223" s="17" t="s">
        <v>84</v>
      </c>
      <c r="BK223" s="163">
        <f t="shared" si="59"/>
        <v>0</v>
      </c>
      <c r="BL223" s="17" t="s">
        <v>171</v>
      </c>
      <c r="BM223" s="162" t="s">
        <v>738</v>
      </c>
    </row>
    <row r="224" spans="1:65" s="2" customFormat="1" ht="14.45" customHeight="1">
      <c r="A224" s="32"/>
      <c r="B224" s="149"/>
      <c r="C224" s="164" t="s">
        <v>507</v>
      </c>
      <c r="D224" s="164" t="s">
        <v>172</v>
      </c>
      <c r="E224" s="165" t="s">
        <v>1199</v>
      </c>
      <c r="F224" s="166" t="s">
        <v>1200</v>
      </c>
      <c r="G224" s="167" t="s">
        <v>170</v>
      </c>
      <c r="H224" s="168">
        <v>0</v>
      </c>
      <c r="I224" s="169"/>
      <c r="J224" s="170">
        <f t="shared" si="50"/>
        <v>0</v>
      </c>
      <c r="K224" s="171"/>
      <c r="L224" s="172"/>
      <c r="M224" s="173" t="s">
        <v>1</v>
      </c>
      <c r="N224" s="174" t="s">
        <v>35</v>
      </c>
      <c r="O224" s="58"/>
      <c r="P224" s="160">
        <f t="shared" si="51"/>
        <v>0</v>
      </c>
      <c r="Q224" s="160">
        <v>0</v>
      </c>
      <c r="R224" s="160">
        <f t="shared" si="52"/>
        <v>0</v>
      </c>
      <c r="S224" s="160">
        <v>0</v>
      </c>
      <c r="T224" s="161">
        <f t="shared" si="5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2" t="s">
        <v>175</v>
      </c>
      <c r="AT224" s="162" t="s">
        <v>172</v>
      </c>
      <c r="AU224" s="162" t="s">
        <v>84</v>
      </c>
      <c r="AY224" s="17" t="s">
        <v>164</v>
      </c>
      <c r="BE224" s="163">
        <f t="shared" si="54"/>
        <v>0</v>
      </c>
      <c r="BF224" s="163">
        <f t="shared" si="55"/>
        <v>0</v>
      </c>
      <c r="BG224" s="163">
        <f t="shared" si="56"/>
        <v>0</v>
      </c>
      <c r="BH224" s="163">
        <f t="shared" si="57"/>
        <v>0</v>
      </c>
      <c r="BI224" s="163">
        <f t="shared" si="58"/>
        <v>0</v>
      </c>
      <c r="BJ224" s="17" t="s">
        <v>84</v>
      </c>
      <c r="BK224" s="163">
        <f t="shared" si="59"/>
        <v>0</v>
      </c>
      <c r="BL224" s="17" t="s">
        <v>171</v>
      </c>
      <c r="BM224" s="162" t="s">
        <v>741</v>
      </c>
    </row>
    <row r="225" spans="1:65" s="2" customFormat="1" ht="14.45" customHeight="1">
      <c r="A225" s="32"/>
      <c r="B225" s="149"/>
      <c r="C225" s="150" t="s">
        <v>513</v>
      </c>
      <c r="D225" s="150" t="s">
        <v>167</v>
      </c>
      <c r="E225" s="151" t="s">
        <v>1201</v>
      </c>
      <c r="F225" s="152" t="s">
        <v>1202</v>
      </c>
      <c r="G225" s="153" t="s">
        <v>170</v>
      </c>
      <c r="H225" s="154">
        <v>311.8</v>
      </c>
      <c r="I225" s="155"/>
      <c r="J225" s="156">
        <f t="shared" si="50"/>
        <v>0</v>
      </c>
      <c r="K225" s="157"/>
      <c r="L225" s="33"/>
      <c r="M225" s="158" t="s">
        <v>1</v>
      </c>
      <c r="N225" s="159" t="s">
        <v>35</v>
      </c>
      <c r="O225" s="58"/>
      <c r="P225" s="160">
        <f t="shared" si="51"/>
        <v>0</v>
      </c>
      <c r="Q225" s="160">
        <v>0</v>
      </c>
      <c r="R225" s="160">
        <f t="shared" si="52"/>
        <v>0</v>
      </c>
      <c r="S225" s="160">
        <v>0</v>
      </c>
      <c r="T225" s="161">
        <f t="shared" si="5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2" t="s">
        <v>171</v>
      </c>
      <c r="AT225" s="162" t="s">
        <v>167</v>
      </c>
      <c r="AU225" s="162" t="s">
        <v>84</v>
      </c>
      <c r="AY225" s="17" t="s">
        <v>164</v>
      </c>
      <c r="BE225" s="163">
        <f t="shared" si="54"/>
        <v>0</v>
      </c>
      <c r="BF225" s="163">
        <f t="shared" si="55"/>
        <v>0</v>
      </c>
      <c r="BG225" s="163">
        <f t="shared" si="56"/>
        <v>0</v>
      </c>
      <c r="BH225" s="163">
        <f t="shared" si="57"/>
        <v>0</v>
      </c>
      <c r="BI225" s="163">
        <f t="shared" si="58"/>
        <v>0</v>
      </c>
      <c r="BJ225" s="17" t="s">
        <v>84</v>
      </c>
      <c r="BK225" s="163">
        <f t="shared" si="59"/>
        <v>0</v>
      </c>
      <c r="BL225" s="17" t="s">
        <v>171</v>
      </c>
      <c r="BM225" s="162" t="s">
        <v>744</v>
      </c>
    </row>
    <row r="226" spans="1:65" s="2" customFormat="1" ht="14.45" customHeight="1">
      <c r="A226" s="32"/>
      <c r="B226" s="149"/>
      <c r="C226" s="150" t="s">
        <v>517</v>
      </c>
      <c r="D226" s="150" t="s">
        <v>167</v>
      </c>
      <c r="E226" s="151" t="s">
        <v>1203</v>
      </c>
      <c r="F226" s="152" t="s">
        <v>1204</v>
      </c>
      <c r="G226" s="153" t="s">
        <v>170</v>
      </c>
      <c r="H226" s="154">
        <v>408</v>
      </c>
      <c r="I226" s="155"/>
      <c r="J226" s="156">
        <f t="shared" si="50"/>
        <v>0</v>
      </c>
      <c r="K226" s="157"/>
      <c r="L226" s="33"/>
      <c r="M226" s="158" t="s">
        <v>1</v>
      </c>
      <c r="N226" s="159" t="s">
        <v>35</v>
      </c>
      <c r="O226" s="58"/>
      <c r="P226" s="160">
        <f t="shared" si="51"/>
        <v>0</v>
      </c>
      <c r="Q226" s="160">
        <v>0</v>
      </c>
      <c r="R226" s="160">
        <f t="shared" si="52"/>
        <v>0</v>
      </c>
      <c r="S226" s="160">
        <v>0</v>
      </c>
      <c r="T226" s="161">
        <f t="shared" si="53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2" t="s">
        <v>171</v>
      </c>
      <c r="AT226" s="162" t="s">
        <v>167</v>
      </c>
      <c r="AU226" s="162" t="s">
        <v>84</v>
      </c>
      <c r="AY226" s="17" t="s">
        <v>164</v>
      </c>
      <c r="BE226" s="163">
        <f t="shared" si="54"/>
        <v>0</v>
      </c>
      <c r="BF226" s="163">
        <f t="shared" si="55"/>
        <v>0</v>
      </c>
      <c r="BG226" s="163">
        <f t="shared" si="56"/>
        <v>0</v>
      </c>
      <c r="BH226" s="163">
        <f t="shared" si="57"/>
        <v>0</v>
      </c>
      <c r="BI226" s="163">
        <f t="shared" si="58"/>
        <v>0</v>
      </c>
      <c r="BJ226" s="17" t="s">
        <v>84</v>
      </c>
      <c r="BK226" s="163">
        <f t="shared" si="59"/>
        <v>0</v>
      </c>
      <c r="BL226" s="17" t="s">
        <v>171</v>
      </c>
      <c r="BM226" s="162" t="s">
        <v>747</v>
      </c>
    </row>
    <row r="227" spans="1:65" s="12" customFormat="1" ht="22.9" customHeight="1">
      <c r="B227" s="136"/>
      <c r="D227" s="137" t="s">
        <v>68</v>
      </c>
      <c r="E227" s="147" t="s">
        <v>1205</v>
      </c>
      <c r="F227" s="147" t="s">
        <v>1206</v>
      </c>
      <c r="I227" s="139"/>
      <c r="J227" s="148">
        <f>BK227</f>
        <v>0</v>
      </c>
      <c r="L227" s="136"/>
      <c r="M227" s="141"/>
      <c r="N227" s="142"/>
      <c r="O227" s="142"/>
      <c r="P227" s="143">
        <f>SUM(P228:P232)</f>
        <v>0</v>
      </c>
      <c r="Q227" s="142"/>
      <c r="R227" s="143">
        <f>SUM(R228:R232)</f>
        <v>0</v>
      </c>
      <c r="S227" s="142"/>
      <c r="T227" s="144">
        <f>SUM(T228:T232)</f>
        <v>0</v>
      </c>
      <c r="AR227" s="137" t="s">
        <v>84</v>
      </c>
      <c r="AT227" s="145" t="s">
        <v>68</v>
      </c>
      <c r="AU227" s="145" t="s">
        <v>77</v>
      </c>
      <c r="AY227" s="137" t="s">
        <v>164</v>
      </c>
      <c r="BK227" s="146">
        <f>SUM(BK228:BK232)</f>
        <v>0</v>
      </c>
    </row>
    <row r="228" spans="1:65" s="2" customFormat="1" ht="24.2" customHeight="1">
      <c r="A228" s="32"/>
      <c r="B228" s="149"/>
      <c r="C228" s="150" t="s">
        <v>640</v>
      </c>
      <c r="D228" s="150" t="s">
        <v>167</v>
      </c>
      <c r="E228" s="151" t="s">
        <v>1207</v>
      </c>
      <c r="F228" s="152" t="s">
        <v>1208</v>
      </c>
      <c r="G228" s="153" t="s">
        <v>170</v>
      </c>
      <c r="H228" s="154">
        <v>0</v>
      </c>
      <c r="I228" s="155"/>
      <c r="J228" s="156">
        <f>ROUND(I228*H228,2)</f>
        <v>0</v>
      </c>
      <c r="K228" s="157"/>
      <c r="L228" s="33"/>
      <c r="M228" s="158" t="s">
        <v>1</v>
      </c>
      <c r="N228" s="159" t="s">
        <v>35</v>
      </c>
      <c r="O228" s="58"/>
      <c r="P228" s="160">
        <f>O228*H228</f>
        <v>0</v>
      </c>
      <c r="Q228" s="160">
        <v>7.1040000000000001E-3</v>
      </c>
      <c r="R228" s="160">
        <f>Q228*H228</f>
        <v>0</v>
      </c>
      <c r="S228" s="160">
        <v>0</v>
      </c>
      <c r="T228" s="161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2" t="s">
        <v>171</v>
      </c>
      <c r="AT228" s="162" t="s">
        <v>167</v>
      </c>
      <c r="AU228" s="162" t="s">
        <v>84</v>
      </c>
      <c r="AY228" s="17" t="s">
        <v>164</v>
      </c>
      <c r="BE228" s="163">
        <f>IF(N228="základná",J228,0)</f>
        <v>0</v>
      </c>
      <c r="BF228" s="163">
        <f>IF(N228="znížená",J228,0)</f>
        <v>0</v>
      </c>
      <c r="BG228" s="163">
        <f>IF(N228="zákl. prenesená",J228,0)</f>
        <v>0</v>
      </c>
      <c r="BH228" s="163">
        <f>IF(N228="zníž. prenesená",J228,0)</f>
        <v>0</v>
      </c>
      <c r="BI228" s="163">
        <f>IF(N228="nulová",J228,0)</f>
        <v>0</v>
      </c>
      <c r="BJ228" s="17" t="s">
        <v>84</v>
      </c>
      <c r="BK228" s="163">
        <f>ROUND(I228*H228,2)</f>
        <v>0</v>
      </c>
      <c r="BL228" s="17" t="s">
        <v>171</v>
      </c>
      <c r="BM228" s="162" t="s">
        <v>750</v>
      </c>
    </row>
    <row r="229" spans="1:65" s="2" customFormat="1" ht="24.2" customHeight="1">
      <c r="A229" s="32"/>
      <c r="B229" s="149"/>
      <c r="C229" s="150" t="s">
        <v>751</v>
      </c>
      <c r="D229" s="150" t="s">
        <v>167</v>
      </c>
      <c r="E229" s="151" t="s">
        <v>1209</v>
      </c>
      <c r="F229" s="152" t="s">
        <v>1210</v>
      </c>
      <c r="G229" s="153" t="s">
        <v>170</v>
      </c>
      <c r="H229" s="154">
        <v>0</v>
      </c>
      <c r="I229" s="155"/>
      <c r="J229" s="156">
        <f>ROUND(I229*H229,2)</f>
        <v>0</v>
      </c>
      <c r="K229" s="157"/>
      <c r="L229" s="33"/>
      <c r="M229" s="158" t="s">
        <v>1</v>
      </c>
      <c r="N229" s="159" t="s">
        <v>35</v>
      </c>
      <c r="O229" s="58"/>
      <c r="P229" s="160">
        <f>O229*H229</f>
        <v>0</v>
      </c>
      <c r="Q229" s="160">
        <v>2.3677719999999999E-4</v>
      </c>
      <c r="R229" s="160">
        <f>Q229*H229</f>
        <v>0</v>
      </c>
      <c r="S229" s="160">
        <v>0</v>
      </c>
      <c r="T229" s="161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2" t="s">
        <v>171</v>
      </c>
      <c r="AT229" s="162" t="s">
        <v>167</v>
      </c>
      <c r="AU229" s="162" t="s">
        <v>84</v>
      </c>
      <c r="AY229" s="17" t="s">
        <v>164</v>
      </c>
      <c r="BE229" s="163">
        <f>IF(N229="základná",J229,0)</f>
        <v>0</v>
      </c>
      <c r="BF229" s="163">
        <f>IF(N229="znížená",J229,0)</f>
        <v>0</v>
      </c>
      <c r="BG229" s="163">
        <f>IF(N229="zákl. prenesená",J229,0)</f>
        <v>0</v>
      </c>
      <c r="BH229" s="163">
        <f>IF(N229="zníž. prenesená",J229,0)</f>
        <v>0</v>
      </c>
      <c r="BI229" s="163">
        <f>IF(N229="nulová",J229,0)</f>
        <v>0</v>
      </c>
      <c r="BJ229" s="17" t="s">
        <v>84</v>
      </c>
      <c r="BK229" s="163">
        <f>ROUND(I229*H229,2)</f>
        <v>0</v>
      </c>
      <c r="BL229" s="17" t="s">
        <v>171</v>
      </c>
      <c r="BM229" s="162" t="s">
        <v>754</v>
      </c>
    </row>
    <row r="230" spans="1:65" s="2" customFormat="1" ht="37.9" customHeight="1">
      <c r="A230" s="32"/>
      <c r="B230" s="149"/>
      <c r="C230" s="150" t="s">
        <v>643</v>
      </c>
      <c r="D230" s="150" t="s">
        <v>167</v>
      </c>
      <c r="E230" s="151" t="s">
        <v>1211</v>
      </c>
      <c r="F230" s="152" t="s">
        <v>1212</v>
      </c>
      <c r="G230" s="153" t="s">
        <v>170</v>
      </c>
      <c r="H230" s="154">
        <v>0</v>
      </c>
      <c r="I230" s="155"/>
      <c r="J230" s="156">
        <f>ROUND(I230*H230,2)</f>
        <v>0</v>
      </c>
      <c r="K230" s="157"/>
      <c r="L230" s="33"/>
      <c r="M230" s="158" t="s">
        <v>1</v>
      </c>
      <c r="N230" s="159" t="s">
        <v>35</v>
      </c>
      <c r="O230" s="58"/>
      <c r="P230" s="160">
        <f>O230*H230</f>
        <v>0</v>
      </c>
      <c r="Q230" s="160">
        <v>0</v>
      </c>
      <c r="R230" s="160">
        <f>Q230*H230</f>
        <v>0</v>
      </c>
      <c r="S230" s="160">
        <v>0</v>
      </c>
      <c r="T230" s="161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2" t="s">
        <v>171</v>
      </c>
      <c r="AT230" s="162" t="s">
        <v>167</v>
      </c>
      <c r="AU230" s="162" t="s">
        <v>84</v>
      </c>
      <c r="AY230" s="17" t="s">
        <v>164</v>
      </c>
      <c r="BE230" s="163">
        <f>IF(N230="základná",J230,0)</f>
        <v>0</v>
      </c>
      <c r="BF230" s="163">
        <f>IF(N230="znížená",J230,0)</f>
        <v>0</v>
      </c>
      <c r="BG230" s="163">
        <f>IF(N230="zákl. prenesená",J230,0)</f>
        <v>0</v>
      </c>
      <c r="BH230" s="163">
        <f>IF(N230="zníž. prenesená",J230,0)</f>
        <v>0</v>
      </c>
      <c r="BI230" s="163">
        <f>IF(N230="nulová",J230,0)</f>
        <v>0</v>
      </c>
      <c r="BJ230" s="17" t="s">
        <v>84</v>
      </c>
      <c r="BK230" s="163">
        <f>ROUND(I230*H230,2)</f>
        <v>0</v>
      </c>
      <c r="BL230" s="17" t="s">
        <v>171</v>
      </c>
      <c r="BM230" s="162" t="s">
        <v>757</v>
      </c>
    </row>
    <row r="231" spans="1:65" s="2" customFormat="1" ht="24.2" customHeight="1">
      <c r="A231" s="32"/>
      <c r="B231" s="149"/>
      <c r="C231" s="150" t="s">
        <v>758</v>
      </c>
      <c r="D231" s="150" t="s">
        <v>167</v>
      </c>
      <c r="E231" s="151" t="s">
        <v>1213</v>
      </c>
      <c r="F231" s="152" t="s">
        <v>1214</v>
      </c>
      <c r="G231" s="153" t="s">
        <v>205</v>
      </c>
      <c r="H231" s="154">
        <v>0</v>
      </c>
      <c r="I231" s="155"/>
      <c r="J231" s="156">
        <f>ROUND(I231*H231,2)</f>
        <v>0</v>
      </c>
      <c r="K231" s="157"/>
      <c r="L231" s="33"/>
      <c r="M231" s="158" t="s">
        <v>1</v>
      </c>
      <c r="N231" s="159" t="s">
        <v>35</v>
      </c>
      <c r="O231" s="58"/>
      <c r="P231" s="160">
        <f>O231*H231</f>
        <v>0</v>
      </c>
      <c r="Q231" s="160">
        <v>2.934E-3</v>
      </c>
      <c r="R231" s="160">
        <f>Q231*H231</f>
        <v>0</v>
      </c>
      <c r="S231" s="160">
        <v>0</v>
      </c>
      <c r="T231" s="161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2" t="s">
        <v>171</v>
      </c>
      <c r="AT231" s="162" t="s">
        <v>167</v>
      </c>
      <c r="AU231" s="162" t="s">
        <v>84</v>
      </c>
      <c r="AY231" s="17" t="s">
        <v>164</v>
      </c>
      <c r="BE231" s="163">
        <f>IF(N231="základná",J231,0)</f>
        <v>0</v>
      </c>
      <c r="BF231" s="163">
        <f>IF(N231="znížená",J231,0)</f>
        <v>0</v>
      </c>
      <c r="BG231" s="163">
        <f>IF(N231="zákl. prenesená",J231,0)</f>
        <v>0</v>
      </c>
      <c r="BH231" s="163">
        <f>IF(N231="zníž. prenesená",J231,0)</f>
        <v>0</v>
      </c>
      <c r="BI231" s="163">
        <f>IF(N231="nulová",J231,0)</f>
        <v>0</v>
      </c>
      <c r="BJ231" s="17" t="s">
        <v>84</v>
      </c>
      <c r="BK231" s="163">
        <f>ROUND(I231*H231,2)</f>
        <v>0</v>
      </c>
      <c r="BL231" s="17" t="s">
        <v>171</v>
      </c>
      <c r="BM231" s="162" t="s">
        <v>761</v>
      </c>
    </row>
    <row r="232" spans="1:65" s="2" customFormat="1" ht="24.2" customHeight="1">
      <c r="A232" s="32"/>
      <c r="B232" s="149"/>
      <c r="C232" s="150" t="s">
        <v>646</v>
      </c>
      <c r="D232" s="150" t="s">
        <v>167</v>
      </c>
      <c r="E232" s="151" t="s">
        <v>1215</v>
      </c>
      <c r="F232" s="152" t="s">
        <v>1216</v>
      </c>
      <c r="G232" s="153" t="s">
        <v>180</v>
      </c>
      <c r="H232" s="175"/>
      <c r="I232" s="155"/>
      <c r="J232" s="156">
        <f>ROUND(I232*H232,2)</f>
        <v>0</v>
      </c>
      <c r="K232" s="157"/>
      <c r="L232" s="33"/>
      <c r="M232" s="158" t="s">
        <v>1</v>
      </c>
      <c r="N232" s="159" t="s">
        <v>35</v>
      </c>
      <c r="O232" s="58"/>
      <c r="P232" s="160">
        <f>O232*H232</f>
        <v>0</v>
      </c>
      <c r="Q232" s="160">
        <v>0</v>
      </c>
      <c r="R232" s="160">
        <f>Q232*H232</f>
        <v>0</v>
      </c>
      <c r="S232" s="160">
        <v>0</v>
      </c>
      <c r="T232" s="161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2" t="s">
        <v>171</v>
      </c>
      <c r="AT232" s="162" t="s">
        <v>167</v>
      </c>
      <c r="AU232" s="162" t="s">
        <v>84</v>
      </c>
      <c r="AY232" s="17" t="s">
        <v>164</v>
      </c>
      <c r="BE232" s="163">
        <f>IF(N232="základná",J232,0)</f>
        <v>0</v>
      </c>
      <c r="BF232" s="163">
        <f>IF(N232="znížená",J232,0)</f>
        <v>0</v>
      </c>
      <c r="BG232" s="163">
        <f>IF(N232="zákl. prenesená",J232,0)</f>
        <v>0</v>
      </c>
      <c r="BH232" s="163">
        <f>IF(N232="zníž. prenesená",J232,0)</f>
        <v>0</v>
      </c>
      <c r="BI232" s="163">
        <f>IF(N232="nulová",J232,0)</f>
        <v>0</v>
      </c>
      <c r="BJ232" s="17" t="s">
        <v>84</v>
      </c>
      <c r="BK232" s="163">
        <f>ROUND(I232*H232,2)</f>
        <v>0</v>
      </c>
      <c r="BL232" s="17" t="s">
        <v>171</v>
      </c>
      <c r="BM232" s="162" t="s">
        <v>765</v>
      </c>
    </row>
    <row r="233" spans="1:65" s="12" customFormat="1" ht="22.9" customHeight="1">
      <c r="B233" s="136"/>
      <c r="D233" s="137" t="s">
        <v>68</v>
      </c>
      <c r="E233" s="147" t="s">
        <v>395</v>
      </c>
      <c r="F233" s="147" t="s">
        <v>396</v>
      </c>
      <c r="I233" s="139"/>
      <c r="J233" s="148">
        <f>BK233</f>
        <v>0</v>
      </c>
      <c r="L233" s="136"/>
      <c r="M233" s="141"/>
      <c r="N233" s="142"/>
      <c r="O233" s="142"/>
      <c r="P233" s="143">
        <f>SUM(P234:P237)</f>
        <v>0</v>
      </c>
      <c r="Q233" s="142"/>
      <c r="R233" s="143">
        <f>SUM(R234:R237)</f>
        <v>0</v>
      </c>
      <c r="S233" s="142"/>
      <c r="T233" s="144">
        <f>SUM(T234:T237)</f>
        <v>0</v>
      </c>
      <c r="AR233" s="137" t="s">
        <v>84</v>
      </c>
      <c r="AT233" s="145" t="s">
        <v>68</v>
      </c>
      <c r="AU233" s="145" t="s">
        <v>77</v>
      </c>
      <c r="AY233" s="137" t="s">
        <v>164</v>
      </c>
      <c r="BK233" s="146">
        <f>SUM(BK234:BK237)</f>
        <v>0</v>
      </c>
    </row>
    <row r="234" spans="1:65" s="2" customFormat="1" ht="24.2" customHeight="1">
      <c r="A234" s="32"/>
      <c r="B234" s="149"/>
      <c r="C234" s="150" t="s">
        <v>766</v>
      </c>
      <c r="D234" s="150" t="s">
        <v>167</v>
      </c>
      <c r="E234" s="151" t="s">
        <v>1217</v>
      </c>
      <c r="F234" s="152" t="s">
        <v>1218</v>
      </c>
      <c r="G234" s="153" t="s">
        <v>170</v>
      </c>
      <c r="H234" s="154">
        <v>9.1</v>
      </c>
      <c r="I234" s="155"/>
      <c r="J234" s="156">
        <f>ROUND(I234*H234,2)</f>
        <v>0</v>
      </c>
      <c r="K234" s="157"/>
      <c r="L234" s="33"/>
      <c r="M234" s="158" t="s">
        <v>1</v>
      </c>
      <c r="N234" s="159" t="s">
        <v>35</v>
      </c>
      <c r="O234" s="58"/>
      <c r="P234" s="160">
        <f>O234*H234</f>
        <v>0</v>
      </c>
      <c r="Q234" s="160">
        <v>0</v>
      </c>
      <c r="R234" s="160">
        <f>Q234*H234</f>
        <v>0</v>
      </c>
      <c r="S234" s="160">
        <v>0</v>
      </c>
      <c r="T234" s="161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2" t="s">
        <v>171</v>
      </c>
      <c r="AT234" s="162" t="s">
        <v>167</v>
      </c>
      <c r="AU234" s="162" t="s">
        <v>84</v>
      </c>
      <c r="AY234" s="17" t="s">
        <v>164</v>
      </c>
      <c r="BE234" s="163">
        <f>IF(N234="základná",J234,0)</f>
        <v>0</v>
      </c>
      <c r="BF234" s="163">
        <f>IF(N234="znížená",J234,0)</f>
        <v>0</v>
      </c>
      <c r="BG234" s="163">
        <f>IF(N234="zákl. prenesená",J234,0)</f>
        <v>0</v>
      </c>
      <c r="BH234" s="163">
        <f>IF(N234="zníž. prenesená",J234,0)</f>
        <v>0</v>
      </c>
      <c r="BI234" s="163">
        <f>IF(N234="nulová",J234,0)</f>
        <v>0</v>
      </c>
      <c r="BJ234" s="17" t="s">
        <v>84</v>
      </c>
      <c r="BK234" s="163">
        <f>ROUND(I234*H234,2)</f>
        <v>0</v>
      </c>
      <c r="BL234" s="17" t="s">
        <v>171</v>
      </c>
      <c r="BM234" s="162" t="s">
        <v>769</v>
      </c>
    </row>
    <row r="235" spans="1:65" s="2" customFormat="1" ht="14.45" customHeight="1">
      <c r="A235" s="32"/>
      <c r="B235" s="149"/>
      <c r="C235" s="150" t="s">
        <v>649</v>
      </c>
      <c r="D235" s="150" t="s">
        <v>167</v>
      </c>
      <c r="E235" s="151" t="s">
        <v>1219</v>
      </c>
      <c r="F235" s="152" t="s">
        <v>1220</v>
      </c>
      <c r="G235" s="153" t="s">
        <v>170</v>
      </c>
      <c r="H235" s="154">
        <v>408</v>
      </c>
      <c r="I235" s="155"/>
      <c r="J235" s="156">
        <f>ROUND(I235*H235,2)</f>
        <v>0</v>
      </c>
      <c r="K235" s="157"/>
      <c r="L235" s="33"/>
      <c r="M235" s="158" t="s">
        <v>1</v>
      </c>
      <c r="N235" s="159" t="s">
        <v>35</v>
      </c>
      <c r="O235" s="58"/>
      <c r="P235" s="160">
        <f>O235*H235</f>
        <v>0</v>
      </c>
      <c r="Q235" s="160">
        <v>0</v>
      </c>
      <c r="R235" s="160">
        <f>Q235*H235</f>
        <v>0</v>
      </c>
      <c r="S235" s="160">
        <v>0</v>
      </c>
      <c r="T235" s="161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2" t="s">
        <v>171</v>
      </c>
      <c r="AT235" s="162" t="s">
        <v>167</v>
      </c>
      <c r="AU235" s="162" t="s">
        <v>84</v>
      </c>
      <c r="AY235" s="17" t="s">
        <v>164</v>
      </c>
      <c r="BE235" s="163">
        <f>IF(N235="základná",J235,0)</f>
        <v>0</v>
      </c>
      <c r="BF235" s="163">
        <f>IF(N235="znížená",J235,0)</f>
        <v>0</v>
      </c>
      <c r="BG235" s="163">
        <f>IF(N235="zákl. prenesená",J235,0)</f>
        <v>0</v>
      </c>
      <c r="BH235" s="163">
        <f>IF(N235="zníž. prenesená",J235,0)</f>
        <v>0</v>
      </c>
      <c r="BI235" s="163">
        <f>IF(N235="nulová",J235,0)</f>
        <v>0</v>
      </c>
      <c r="BJ235" s="17" t="s">
        <v>84</v>
      </c>
      <c r="BK235" s="163">
        <f>ROUND(I235*H235,2)</f>
        <v>0</v>
      </c>
      <c r="BL235" s="17" t="s">
        <v>171</v>
      </c>
      <c r="BM235" s="162" t="s">
        <v>772</v>
      </c>
    </row>
    <row r="236" spans="1:65" s="2" customFormat="1" ht="24.2" customHeight="1">
      <c r="A236" s="32"/>
      <c r="B236" s="149"/>
      <c r="C236" s="150" t="s">
        <v>773</v>
      </c>
      <c r="D236" s="150" t="s">
        <v>167</v>
      </c>
      <c r="E236" s="151" t="s">
        <v>1221</v>
      </c>
      <c r="F236" s="152" t="s">
        <v>1222</v>
      </c>
      <c r="G236" s="153" t="s">
        <v>170</v>
      </c>
      <c r="H236" s="154">
        <v>50.5</v>
      </c>
      <c r="I236" s="155"/>
      <c r="J236" s="156">
        <f>ROUND(I236*H236,2)</f>
        <v>0</v>
      </c>
      <c r="K236" s="157"/>
      <c r="L236" s="33"/>
      <c r="M236" s="158" t="s">
        <v>1</v>
      </c>
      <c r="N236" s="159" t="s">
        <v>35</v>
      </c>
      <c r="O236" s="58"/>
      <c r="P236" s="160">
        <f>O236*H236</f>
        <v>0</v>
      </c>
      <c r="Q236" s="160">
        <v>0</v>
      </c>
      <c r="R236" s="160">
        <f>Q236*H236</f>
        <v>0</v>
      </c>
      <c r="S236" s="160">
        <v>0</v>
      </c>
      <c r="T236" s="161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2" t="s">
        <v>171</v>
      </c>
      <c r="AT236" s="162" t="s">
        <v>167</v>
      </c>
      <c r="AU236" s="162" t="s">
        <v>84</v>
      </c>
      <c r="AY236" s="17" t="s">
        <v>164</v>
      </c>
      <c r="BE236" s="163">
        <f>IF(N236="základná",J236,0)</f>
        <v>0</v>
      </c>
      <c r="BF236" s="163">
        <f>IF(N236="znížená",J236,0)</f>
        <v>0</v>
      </c>
      <c r="BG236" s="163">
        <f>IF(N236="zákl. prenesená",J236,0)</f>
        <v>0</v>
      </c>
      <c r="BH236" s="163">
        <f>IF(N236="zníž. prenesená",J236,0)</f>
        <v>0</v>
      </c>
      <c r="BI236" s="163">
        <f>IF(N236="nulová",J236,0)</f>
        <v>0</v>
      </c>
      <c r="BJ236" s="17" t="s">
        <v>84</v>
      </c>
      <c r="BK236" s="163">
        <f>ROUND(I236*H236,2)</f>
        <v>0</v>
      </c>
      <c r="BL236" s="17" t="s">
        <v>171</v>
      </c>
      <c r="BM236" s="162" t="s">
        <v>776</v>
      </c>
    </row>
    <row r="237" spans="1:65" s="2" customFormat="1" ht="14.45" customHeight="1">
      <c r="A237" s="32"/>
      <c r="B237" s="149"/>
      <c r="C237" s="150" t="s">
        <v>652</v>
      </c>
      <c r="D237" s="150" t="s">
        <v>167</v>
      </c>
      <c r="E237" s="151" t="s">
        <v>1223</v>
      </c>
      <c r="F237" s="152" t="s">
        <v>1224</v>
      </c>
      <c r="G237" s="153" t="s">
        <v>180</v>
      </c>
      <c r="H237" s="175"/>
      <c r="I237" s="155"/>
      <c r="J237" s="156">
        <f>ROUND(I237*H237,2)</f>
        <v>0</v>
      </c>
      <c r="K237" s="157"/>
      <c r="L237" s="33"/>
      <c r="M237" s="158" t="s">
        <v>1</v>
      </c>
      <c r="N237" s="159" t="s">
        <v>35</v>
      </c>
      <c r="O237" s="58"/>
      <c r="P237" s="160">
        <f>O237*H237</f>
        <v>0</v>
      </c>
      <c r="Q237" s="160">
        <v>0</v>
      </c>
      <c r="R237" s="160">
        <f>Q237*H237</f>
        <v>0</v>
      </c>
      <c r="S237" s="160">
        <v>0</v>
      </c>
      <c r="T237" s="161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2" t="s">
        <v>171</v>
      </c>
      <c r="AT237" s="162" t="s">
        <v>167</v>
      </c>
      <c r="AU237" s="162" t="s">
        <v>84</v>
      </c>
      <c r="AY237" s="17" t="s">
        <v>164</v>
      </c>
      <c r="BE237" s="163">
        <f>IF(N237="základná",J237,0)</f>
        <v>0</v>
      </c>
      <c r="BF237" s="163">
        <f>IF(N237="znížená",J237,0)</f>
        <v>0</v>
      </c>
      <c r="BG237" s="163">
        <f>IF(N237="zákl. prenesená",J237,0)</f>
        <v>0</v>
      </c>
      <c r="BH237" s="163">
        <f>IF(N237="zníž. prenesená",J237,0)</f>
        <v>0</v>
      </c>
      <c r="BI237" s="163">
        <f>IF(N237="nulová",J237,0)</f>
        <v>0</v>
      </c>
      <c r="BJ237" s="17" t="s">
        <v>84</v>
      </c>
      <c r="BK237" s="163">
        <f>ROUND(I237*H237,2)</f>
        <v>0</v>
      </c>
      <c r="BL237" s="17" t="s">
        <v>171</v>
      </c>
      <c r="BM237" s="162" t="s">
        <v>779</v>
      </c>
    </row>
    <row r="238" spans="1:65" s="12" customFormat="1" ht="22.9" customHeight="1">
      <c r="B238" s="136"/>
      <c r="D238" s="137" t="s">
        <v>68</v>
      </c>
      <c r="E238" s="147" t="s">
        <v>416</v>
      </c>
      <c r="F238" s="147" t="s">
        <v>417</v>
      </c>
      <c r="I238" s="139"/>
      <c r="J238" s="148">
        <f>BK238</f>
        <v>0</v>
      </c>
      <c r="L238" s="136"/>
      <c r="M238" s="141"/>
      <c r="N238" s="142"/>
      <c r="O238" s="142"/>
      <c r="P238" s="143">
        <f>SUM(P239:P250)</f>
        <v>0</v>
      </c>
      <c r="Q238" s="142"/>
      <c r="R238" s="143">
        <f>SUM(R239:R250)</f>
        <v>0</v>
      </c>
      <c r="S238" s="142"/>
      <c r="T238" s="144">
        <f>SUM(T239:T250)</f>
        <v>0</v>
      </c>
      <c r="AR238" s="137" t="s">
        <v>84</v>
      </c>
      <c r="AT238" s="145" t="s">
        <v>68</v>
      </c>
      <c r="AU238" s="145" t="s">
        <v>77</v>
      </c>
      <c r="AY238" s="137" t="s">
        <v>164</v>
      </c>
      <c r="BK238" s="146">
        <f>SUM(BK239:BK250)</f>
        <v>0</v>
      </c>
    </row>
    <row r="239" spans="1:65" s="2" customFormat="1" ht="37.9" customHeight="1">
      <c r="A239" s="32"/>
      <c r="B239" s="149"/>
      <c r="C239" s="164" t="s">
        <v>780</v>
      </c>
      <c r="D239" s="164" t="s">
        <v>172</v>
      </c>
      <c r="E239" s="165" t="s">
        <v>1225</v>
      </c>
      <c r="F239" s="166" t="s">
        <v>1226</v>
      </c>
      <c r="G239" s="167" t="s">
        <v>293</v>
      </c>
      <c r="H239" s="168">
        <v>2</v>
      </c>
      <c r="I239" s="169"/>
      <c r="J239" s="170">
        <f t="shared" ref="J239:J250" si="60">ROUND(I239*H239,2)</f>
        <v>0</v>
      </c>
      <c r="K239" s="171"/>
      <c r="L239" s="172"/>
      <c r="M239" s="173" t="s">
        <v>1</v>
      </c>
      <c r="N239" s="174" t="s">
        <v>35</v>
      </c>
      <c r="O239" s="58"/>
      <c r="P239" s="160">
        <f t="shared" ref="P239:P250" si="61">O239*H239</f>
        <v>0</v>
      </c>
      <c r="Q239" s="160">
        <v>0</v>
      </c>
      <c r="R239" s="160">
        <f t="shared" ref="R239:R250" si="62">Q239*H239</f>
        <v>0</v>
      </c>
      <c r="S239" s="160">
        <v>0</v>
      </c>
      <c r="T239" s="161">
        <f t="shared" ref="T239:T250" si="63"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2" t="s">
        <v>175</v>
      </c>
      <c r="AT239" s="162" t="s">
        <v>172</v>
      </c>
      <c r="AU239" s="162" t="s">
        <v>84</v>
      </c>
      <c r="AY239" s="17" t="s">
        <v>164</v>
      </c>
      <c r="BE239" s="163">
        <f t="shared" ref="BE239:BE250" si="64">IF(N239="základná",J239,0)</f>
        <v>0</v>
      </c>
      <c r="BF239" s="163">
        <f t="shared" ref="BF239:BF250" si="65">IF(N239="znížená",J239,0)</f>
        <v>0</v>
      </c>
      <c r="BG239" s="163">
        <f t="shared" ref="BG239:BG250" si="66">IF(N239="zákl. prenesená",J239,0)</f>
        <v>0</v>
      </c>
      <c r="BH239" s="163">
        <f t="shared" ref="BH239:BH250" si="67">IF(N239="zníž. prenesená",J239,0)</f>
        <v>0</v>
      </c>
      <c r="BI239" s="163">
        <f t="shared" ref="BI239:BI250" si="68">IF(N239="nulová",J239,0)</f>
        <v>0</v>
      </c>
      <c r="BJ239" s="17" t="s">
        <v>84</v>
      </c>
      <c r="BK239" s="163">
        <f t="shared" ref="BK239:BK250" si="69">ROUND(I239*H239,2)</f>
        <v>0</v>
      </c>
      <c r="BL239" s="17" t="s">
        <v>171</v>
      </c>
      <c r="BM239" s="162" t="s">
        <v>783</v>
      </c>
    </row>
    <row r="240" spans="1:65" s="2" customFormat="1" ht="37.9" customHeight="1">
      <c r="A240" s="32"/>
      <c r="B240" s="149"/>
      <c r="C240" s="164" t="s">
        <v>655</v>
      </c>
      <c r="D240" s="164" t="s">
        <v>172</v>
      </c>
      <c r="E240" s="165" t="s">
        <v>1227</v>
      </c>
      <c r="F240" s="166" t="s">
        <v>1228</v>
      </c>
      <c r="G240" s="167" t="s">
        <v>293</v>
      </c>
      <c r="H240" s="168">
        <v>2</v>
      </c>
      <c r="I240" s="169"/>
      <c r="J240" s="170">
        <f t="shared" si="60"/>
        <v>0</v>
      </c>
      <c r="K240" s="171"/>
      <c r="L240" s="172"/>
      <c r="M240" s="173" t="s">
        <v>1</v>
      </c>
      <c r="N240" s="174" t="s">
        <v>35</v>
      </c>
      <c r="O240" s="58"/>
      <c r="P240" s="160">
        <f t="shared" si="61"/>
        <v>0</v>
      </c>
      <c r="Q240" s="160">
        <v>0</v>
      </c>
      <c r="R240" s="160">
        <f t="shared" si="62"/>
        <v>0</v>
      </c>
      <c r="S240" s="160">
        <v>0</v>
      </c>
      <c r="T240" s="161">
        <f t="shared" si="63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2" t="s">
        <v>175</v>
      </c>
      <c r="AT240" s="162" t="s">
        <v>172</v>
      </c>
      <c r="AU240" s="162" t="s">
        <v>84</v>
      </c>
      <c r="AY240" s="17" t="s">
        <v>164</v>
      </c>
      <c r="BE240" s="163">
        <f t="shared" si="64"/>
        <v>0</v>
      </c>
      <c r="BF240" s="163">
        <f t="shared" si="65"/>
        <v>0</v>
      </c>
      <c r="BG240" s="163">
        <f t="shared" si="66"/>
        <v>0</v>
      </c>
      <c r="BH240" s="163">
        <f t="shared" si="67"/>
        <v>0</v>
      </c>
      <c r="BI240" s="163">
        <f t="shared" si="68"/>
        <v>0</v>
      </c>
      <c r="BJ240" s="17" t="s">
        <v>84</v>
      </c>
      <c r="BK240" s="163">
        <f t="shared" si="69"/>
        <v>0</v>
      </c>
      <c r="BL240" s="17" t="s">
        <v>171</v>
      </c>
      <c r="BM240" s="162" t="s">
        <v>786</v>
      </c>
    </row>
    <row r="241" spans="1:65" s="2" customFormat="1" ht="37.9" customHeight="1">
      <c r="A241" s="32"/>
      <c r="B241" s="149"/>
      <c r="C241" s="164" t="s">
        <v>787</v>
      </c>
      <c r="D241" s="164" t="s">
        <v>172</v>
      </c>
      <c r="E241" s="165" t="s">
        <v>1229</v>
      </c>
      <c r="F241" s="166" t="s">
        <v>1230</v>
      </c>
      <c r="G241" s="167" t="s">
        <v>293</v>
      </c>
      <c r="H241" s="168">
        <v>1</v>
      </c>
      <c r="I241" s="169"/>
      <c r="J241" s="170">
        <f t="shared" si="60"/>
        <v>0</v>
      </c>
      <c r="K241" s="171"/>
      <c r="L241" s="172"/>
      <c r="M241" s="173" t="s">
        <v>1</v>
      </c>
      <c r="N241" s="174" t="s">
        <v>35</v>
      </c>
      <c r="O241" s="58"/>
      <c r="P241" s="160">
        <f t="shared" si="61"/>
        <v>0</v>
      </c>
      <c r="Q241" s="160">
        <v>0</v>
      </c>
      <c r="R241" s="160">
        <f t="shared" si="62"/>
        <v>0</v>
      </c>
      <c r="S241" s="160">
        <v>0</v>
      </c>
      <c r="T241" s="161">
        <f t="shared" si="63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2" t="s">
        <v>175</v>
      </c>
      <c r="AT241" s="162" t="s">
        <v>172</v>
      </c>
      <c r="AU241" s="162" t="s">
        <v>84</v>
      </c>
      <c r="AY241" s="17" t="s">
        <v>164</v>
      </c>
      <c r="BE241" s="163">
        <f t="shared" si="64"/>
        <v>0</v>
      </c>
      <c r="BF241" s="163">
        <f t="shared" si="65"/>
        <v>0</v>
      </c>
      <c r="BG241" s="163">
        <f t="shared" si="66"/>
        <v>0</v>
      </c>
      <c r="BH241" s="163">
        <f t="shared" si="67"/>
        <v>0</v>
      </c>
      <c r="BI241" s="163">
        <f t="shared" si="68"/>
        <v>0</v>
      </c>
      <c r="BJ241" s="17" t="s">
        <v>84</v>
      </c>
      <c r="BK241" s="163">
        <f t="shared" si="69"/>
        <v>0</v>
      </c>
      <c r="BL241" s="17" t="s">
        <v>171</v>
      </c>
      <c r="BM241" s="162" t="s">
        <v>790</v>
      </c>
    </row>
    <row r="242" spans="1:65" s="2" customFormat="1" ht="37.9" customHeight="1">
      <c r="A242" s="32"/>
      <c r="B242" s="149"/>
      <c r="C242" s="164" t="s">
        <v>658</v>
      </c>
      <c r="D242" s="164" t="s">
        <v>172</v>
      </c>
      <c r="E242" s="165" t="s">
        <v>1231</v>
      </c>
      <c r="F242" s="166" t="s">
        <v>1232</v>
      </c>
      <c r="G242" s="167" t="s">
        <v>293</v>
      </c>
      <c r="H242" s="168">
        <v>2</v>
      </c>
      <c r="I242" s="169"/>
      <c r="J242" s="170">
        <f t="shared" si="60"/>
        <v>0</v>
      </c>
      <c r="K242" s="171"/>
      <c r="L242" s="172"/>
      <c r="M242" s="173" t="s">
        <v>1</v>
      </c>
      <c r="N242" s="174" t="s">
        <v>35</v>
      </c>
      <c r="O242" s="58"/>
      <c r="P242" s="160">
        <f t="shared" si="61"/>
        <v>0</v>
      </c>
      <c r="Q242" s="160">
        <v>0</v>
      </c>
      <c r="R242" s="160">
        <f t="shared" si="62"/>
        <v>0</v>
      </c>
      <c r="S242" s="160">
        <v>0</v>
      </c>
      <c r="T242" s="161">
        <f t="shared" si="63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2" t="s">
        <v>175</v>
      </c>
      <c r="AT242" s="162" t="s">
        <v>172</v>
      </c>
      <c r="AU242" s="162" t="s">
        <v>84</v>
      </c>
      <c r="AY242" s="17" t="s">
        <v>164</v>
      </c>
      <c r="BE242" s="163">
        <f t="shared" si="64"/>
        <v>0</v>
      </c>
      <c r="BF242" s="163">
        <f t="shared" si="65"/>
        <v>0</v>
      </c>
      <c r="BG242" s="163">
        <f t="shared" si="66"/>
        <v>0</v>
      </c>
      <c r="BH242" s="163">
        <f t="shared" si="67"/>
        <v>0</v>
      </c>
      <c r="BI242" s="163">
        <f t="shared" si="68"/>
        <v>0</v>
      </c>
      <c r="BJ242" s="17" t="s">
        <v>84</v>
      </c>
      <c r="BK242" s="163">
        <f t="shared" si="69"/>
        <v>0</v>
      </c>
      <c r="BL242" s="17" t="s">
        <v>171</v>
      </c>
      <c r="BM242" s="162" t="s">
        <v>793</v>
      </c>
    </row>
    <row r="243" spans="1:65" s="2" customFormat="1" ht="24.2" customHeight="1">
      <c r="A243" s="32"/>
      <c r="B243" s="149"/>
      <c r="C243" s="164" t="s">
        <v>794</v>
      </c>
      <c r="D243" s="164" t="s">
        <v>172</v>
      </c>
      <c r="E243" s="165" t="s">
        <v>1233</v>
      </c>
      <c r="F243" s="166" t="s">
        <v>1234</v>
      </c>
      <c r="G243" s="167" t="s">
        <v>293</v>
      </c>
      <c r="H243" s="168">
        <v>4</v>
      </c>
      <c r="I243" s="169"/>
      <c r="J243" s="170">
        <f t="shared" si="60"/>
        <v>0</v>
      </c>
      <c r="K243" s="171"/>
      <c r="L243" s="172"/>
      <c r="M243" s="173" t="s">
        <v>1</v>
      </c>
      <c r="N243" s="174" t="s">
        <v>35</v>
      </c>
      <c r="O243" s="58"/>
      <c r="P243" s="160">
        <f t="shared" si="61"/>
        <v>0</v>
      </c>
      <c r="Q243" s="160">
        <v>0</v>
      </c>
      <c r="R243" s="160">
        <f t="shared" si="62"/>
        <v>0</v>
      </c>
      <c r="S243" s="160">
        <v>0</v>
      </c>
      <c r="T243" s="161">
        <f t="shared" si="63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2" t="s">
        <v>175</v>
      </c>
      <c r="AT243" s="162" t="s">
        <v>172</v>
      </c>
      <c r="AU243" s="162" t="s">
        <v>84</v>
      </c>
      <c r="AY243" s="17" t="s">
        <v>164</v>
      </c>
      <c r="BE243" s="163">
        <f t="shared" si="64"/>
        <v>0</v>
      </c>
      <c r="BF243" s="163">
        <f t="shared" si="65"/>
        <v>0</v>
      </c>
      <c r="BG243" s="163">
        <f t="shared" si="66"/>
        <v>0</v>
      </c>
      <c r="BH243" s="163">
        <f t="shared" si="67"/>
        <v>0</v>
      </c>
      <c r="BI243" s="163">
        <f t="shared" si="68"/>
        <v>0</v>
      </c>
      <c r="BJ243" s="17" t="s">
        <v>84</v>
      </c>
      <c r="BK243" s="163">
        <f t="shared" si="69"/>
        <v>0</v>
      </c>
      <c r="BL243" s="17" t="s">
        <v>171</v>
      </c>
      <c r="BM243" s="162" t="s">
        <v>797</v>
      </c>
    </row>
    <row r="244" spans="1:65" s="2" customFormat="1" ht="24.2" customHeight="1">
      <c r="A244" s="32"/>
      <c r="B244" s="149"/>
      <c r="C244" s="164" t="s">
        <v>661</v>
      </c>
      <c r="D244" s="164" t="s">
        <v>172</v>
      </c>
      <c r="E244" s="165" t="s">
        <v>1235</v>
      </c>
      <c r="F244" s="166" t="s">
        <v>1236</v>
      </c>
      <c r="G244" s="167" t="s">
        <v>293</v>
      </c>
      <c r="H244" s="168">
        <v>2</v>
      </c>
      <c r="I244" s="169"/>
      <c r="J244" s="170">
        <f t="shared" si="60"/>
        <v>0</v>
      </c>
      <c r="K244" s="171"/>
      <c r="L244" s="172"/>
      <c r="M244" s="173" t="s">
        <v>1</v>
      </c>
      <c r="N244" s="174" t="s">
        <v>35</v>
      </c>
      <c r="O244" s="58"/>
      <c r="P244" s="160">
        <f t="shared" si="61"/>
        <v>0</v>
      </c>
      <c r="Q244" s="160">
        <v>0</v>
      </c>
      <c r="R244" s="160">
        <f t="shared" si="62"/>
        <v>0</v>
      </c>
      <c r="S244" s="160">
        <v>0</v>
      </c>
      <c r="T244" s="161">
        <f t="shared" si="63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2" t="s">
        <v>175</v>
      </c>
      <c r="AT244" s="162" t="s">
        <v>172</v>
      </c>
      <c r="AU244" s="162" t="s">
        <v>84</v>
      </c>
      <c r="AY244" s="17" t="s">
        <v>164</v>
      </c>
      <c r="BE244" s="163">
        <f t="shared" si="64"/>
        <v>0</v>
      </c>
      <c r="BF244" s="163">
        <f t="shared" si="65"/>
        <v>0</v>
      </c>
      <c r="BG244" s="163">
        <f t="shared" si="66"/>
        <v>0</v>
      </c>
      <c r="BH244" s="163">
        <f t="shared" si="67"/>
        <v>0</v>
      </c>
      <c r="BI244" s="163">
        <f t="shared" si="68"/>
        <v>0</v>
      </c>
      <c r="BJ244" s="17" t="s">
        <v>84</v>
      </c>
      <c r="BK244" s="163">
        <f t="shared" si="69"/>
        <v>0</v>
      </c>
      <c r="BL244" s="17" t="s">
        <v>171</v>
      </c>
      <c r="BM244" s="162" t="s">
        <v>800</v>
      </c>
    </row>
    <row r="245" spans="1:65" s="2" customFormat="1" ht="37.9" customHeight="1">
      <c r="A245" s="32"/>
      <c r="B245" s="149"/>
      <c r="C245" s="164" t="s">
        <v>801</v>
      </c>
      <c r="D245" s="164" t="s">
        <v>172</v>
      </c>
      <c r="E245" s="165" t="s">
        <v>1237</v>
      </c>
      <c r="F245" s="166" t="s">
        <v>1238</v>
      </c>
      <c r="G245" s="167" t="s">
        <v>293</v>
      </c>
      <c r="H245" s="168">
        <v>2</v>
      </c>
      <c r="I245" s="169"/>
      <c r="J245" s="170">
        <f t="shared" si="60"/>
        <v>0</v>
      </c>
      <c r="K245" s="171"/>
      <c r="L245" s="172"/>
      <c r="M245" s="173" t="s">
        <v>1</v>
      </c>
      <c r="N245" s="174" t="s">
        <v>35</v>
      </c>
      <c r="O245" s="58"/>
      <c r="P245" s="160">
        <f t="shared" si="61"/>
        <v>0</v>
      </c>
      <c r="Q245" s="160">
        <v>0</v>
      </c>
      <c r="R245" s="160">
        <f t="shared" si="62"/>
        <v>0</v>
      </c>
      <c r="S245" s="160">
        <v>0</v>
      </c>
      <c r="T245" s="161">
        <f t="shared" si="63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2" t="s">
        <v>175</v>
      </c>
      <c r="AT245" s="162" t="s">
        <v>172</v>
      </c>
      <c r="AU245" s="162" t="s">
        <v>84</v>
      </c>
      <c r="AY245" s="17" t="s">
        <v>164</v>
      </c>
      <c r="BE245" s="163">
        <f t="shared" si="64"/>
        <v>0</v>
      </c>
      <c r="BF245" s="163">
        <f t="shared" si="65"/>
        <v>0</v>
      </c>
      <c r="BG245" s="163">
        <f t="shared" si="66"/>
        <v>0</v>
      </c>
      <c r="BH245" s="163">
        <f t="shared" si="67"/>
        <v>0</v>
      </c>
      <c r="BI245" s="163">
        <f t="shared" si="68"/>
        <v>0</v>
      </c>
      <c r="BJ245" s="17" t="s">
        <v>84</v>
      </c>
      <c r="BK245" s="163">
        <f t="shared" si="69"/>
        <v>0</v>
      </c>
      <c r="BL245" s="17" t="s">
        <v>171</v>
      </c>
      <c r="BM245" s="162" t="s">
        <v>804</v>
      </c>
    </row>
    <row r="246" spans="1:65" s="2" customFormat="1" ht="37.9" customHeight="1">
      <c r="A246" s="32"/>
      <c r="B246" s="149"/>
      <c r="C246" s="164" t="s">
        <v>664</v>
      </c>
      <c r="D246" s="164" t="s">
        <v>172</v>
      </c>
      <c r="E246" s="165" t="s">
        <v>1239</v>
      </c>
      <c r="F246" s="166" t="s">
        <v>1240</v>
      </c>
      <c r="G246" s="167" t="s">
        <v>293</v>
      </c>
      <c r="H246" s="168">
        <v>2</v>
      </c>
      <c r="I246" s="169"/>
      <c r="J246" s="170">
        <f t="shared" si="60"/>
        <v>0</v>
      </c>
      <c r="K246" s="171"/>
      <c r="L246" s="172"/>
      <c r="M246" s="173" t="s">
        <v>1</v>
      </c>
      <c r="N246" s="174" t="s">
        <v>35</v>
      </c>
      <c r="O246" s="58"/>
      <c r="P246" s="160">
        <f t="shared" si="61"/>
        <v>0</v>
      </c>
      <c r="Q246" s="160">
        <v>0</v>
      </c>
      <c r="R246" s="160">
        <f t="shared" si="62"/>
        <v>0</v>
      </c>
      <c r="S246" s="160">
        <v>0</v>
      </c>
      <c r="T246" s="161">
        <f t="shared" si="63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2" t="s">
        <v>175</v>
      </c>
      <c r="AT246" s="162" t="s">
        <v>172</v>
      </c>
      <c r="AU246" s="162" t="s">
        <v>84</v>
      </c>
      <c r="AY246" s="17" t="s">
        <v>164</v>
      </c>
      <c r="BE246" s="163">
        <f t="shared" si="64"/>
        <v>0</v>
      </c>
      <c r="BF246" s="163">
        <f t="shared" si="65"/>
        <v>0</v>
      </c>
      <c r="BG246" s="163">
        <f t="shared" si="66"/>
        <v>0</v>
      </c>
      <c r="BH246" s="163">
        <f t="shared" si="67"/>
        <v>0</v>
      </c>
      <c r="BI246" s="163">
        <f t="shared" si="68"/>
        <v>0</v>
      </c>
      <c r="BJ246" s="17" t="s">
        <v>84</v>
      </c>
      <c r="BK246" s="163">
        <f t="shared" si="69"/>
        <v>0</v>
      </c>
      <c r="BL246" s="17" t="s">
        <v>171</v>
      </c>
      <c r="BM246" s="162" t="s">
        <v>808</v>
      </c>
    </row>
    <row r="247" spans="1:65" s="2" customFormat="1" ht="37.9" customHeight="1">
      <c r="A247" s="32"/>
      <c r="B247" s="149"/>
      <c r="C247" s="164" t="s">
        <v>809</v>
      </c>
      <c r="D247" s="164" t="s">
        <v>172</v>
      </c>
      <c r="E247" s="165" t="s">
        <v>1241</v>
      </c>
      <c r="F247" s="166" t="s">
        <v>1242</v>
      </c>
      <c r="G247" s="167" t="s">
        <v>293</v>
      </c>
      <c r="H247" s="168">
        <v>1</v>
      </c>
      <c r="I247" s="169"/>
      <c r="J247" s="170">
        <f t="shared" si="60"/>
        <v>0</v>
      </c>
      <c r="K247" s="171"/>
      <c r="L247" s="172"/>
      <c r="M247" s="173" t="s">
        <v>1</v>
      </c>
      <c r="N247" s="174" t="s">
        <v>35</v>
      </c>
      <c r="O247" s="58"/>
      <c r="P247" s="160">
        <f t="shared" si="61"/>
        <v>0</v>
      </c>
      <c r="Q247" s="160">
        <v>0</v>
      </c>
      <c r="R247" s="160">
        <f t="shared" si="62"/>
        <v>0</v>
      </c>
      <c r="S247" s="160">
        <v>0</v>
      </c>
      <c r="T247" s="161">
        <f t="shared" si="63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2" t="s">
        <v>175</v>
      </c>
      <c r="AT247" s="162" t="s">
        <v>172</v>
      </c>
      <c r="AU247" s="162" t="s">
        <v>84</v>
      </c>
      <c r="AY247" s="17" t="s">
        <v>164</v>
      </c>
      <c r="BE247" s="163">
        <f t="shared" si="64"/>
        <v>0</v>
      </c>
      <c r="BF247" s="163">
        <f t="shared" si="65"/>
        <v>0</v>
      </c>
      <c r="BG247" s="163">
        <f t="shared" si="66"/>
        <v>0</v>
      </c>
      <c r="BH247" s="163">
        <f t="shared" si="67"/>
        <v>0</v>
      </c>
      <c r="BI247" s="163">
        <f t="shared" si="68"/>
        <v>0</v>
      </c>
      <c r="BJ247" s="17" t="s">
        <v>84</v>
      </c>
      <c r="BK247" s="163">
        <f t="shared" si="69"/>
        <v>0</v>
      </c>
      <c r="BL247" s="17" t="s">
        <v>171</v>
      </c>
      <c r="BM247" s="162" t="s">
        <v>812</v>
      </c>
    </row>
    <row r="248" spans="1:65" s="2" customFormat="1" ht="49.15" customHeight="1">
      <c r="A248" s="32"/>
      <c r="B248" s="149"/>
      <c r="C248" s="164" t="s">
        <v>667</v>
      </c>
      <c r="D248" s="164" t="s">
        <v>172</v>
      </c>
      <c r="E248" s="165" t="s">
        <v>1243</v>
      </c>
      <c r="F248" s="166" t="s">
        <v>1244</v>
      </c>
      <c r="G248" s="167" t="s">
        <v>293</v>
      </c>
      <c r="H248" s="168">
        <v>1</v>
      </c>
      <c r="I248" s="169"/>
      <c r="J248" s="170">
        <f t="shared" si="60"/>
        <v>0</v>
      </c>
      <c r="K248" s="171"/>
      <c r="L248" s="172"/>
      <c r="M248" s="173" t="s">
        <v>1</v>
      </c>
      <c r="N248" s="174" t="s">
        <v>35</v>
      </c>
      <c r="O248" s="58"/>
      <c r="P248" s="160">
        <f t="shared" si="61"/>
        <v>0</v>
      </c>
      <c r="Q248" s="160">
        <v>0</v>
      </c>
      <c r="R248" s="160">
        <f t="shared" si="62"/>
        <v>0</v>
      </c>
      <c r="S248" s="160">
        <v>0</v>
      </c>
      <c r="T248" s="161">
        <f t="shared" si="63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2" t="s">
        <v>175</v>
      </c>
      <c r="AT248" s="162" t="s">
        <v>172</v>
      </c>
      <c r="AU248" s="162" t="s">
        <v>84</v>
      </c>
      <c r="AY248" s="17" t="s">
        <v>164</v>
      </c>
      <c r="BE248" s="163">
        <f t="shared" si="64"/>
        <v>0</v>
      </c>
      <c r="BF248" s="163">
        <f t="shared" si="65"/>
        <v>0</v>
      </c>
      <c r="BG248" s="163">
        <f t="shared" si="66"/>
        <v>0</v>
      </c>
      <c r="BH248" s="163">
        <f t="shared" si="67"/>
        <v>0</v>
      </c>
      <c r="BI248" s="163">
        <f t="shared" si="68"/>
        <v>0</v>
      </c>
      <c r="BJ248" s="17" t="s">
        <v>84</v>
      </c>
      <c r="BK248" s="163">
        <f t="shared" si="69"/>
        <v>0</v>
      </c>
      <c r="BL248" s="17" t="s">
        <v>171</v>
      </c>
      <c r="BM248" s="162" t="s">
        <v>815</v>
      </c>
    </row>
    <row r="249" spans="1:65" s="2" customFormat="1" ht="49.15" customHeight="1">
      <c r="A249" s="32"/>
      <c r="B249" s="149"/>
      <c r="C249" s="164" t="s">
        <v>816</v>
      </c>
      <c r="D249" s="164" t="s">
        <v>172</v>
      </c>
      <c r="E249" s="165" t="s">
        <v>1245</v>
      </c>
      <c r="F249" s="166" t="s">
        <v>1246</v>
      </c>
      <c r="G249" s="167" t="s">
        <v>293</v>
      </c>
      <c r="H249" s="168">
        <v>1</v>
      </c>
      <c r="I249" s="169"/>
      <c r="J249" s="170">
        <f t="shared" si="60"/>
        <v>0</v>
      </c>
      <c r="K249" s="171"/>
      <c r="L249" s="172"/>
      <c r="M249" s="173" t="s">
        <v>1</v>
      </c>
      <c r="N249" s="174" t="s">
        <v>35</v>
      </c>
      <c r="O249" s="58"/>
      <c r="P249" s="160">
        <f t="shared" si="61"/>
        <v>0</v>
      </c>
      <c r="Q249" s="160">
        <v>0</v>
      </c>
      <c r="R249" s="160">
        <f t="shared" si="62"/>
        <v>0</v>
      </c>
      <c r="S249" s="160">
        <v>0</v>
      </c>
      <c r="T249" s="161">
        <f t="shared" si="63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2" t="s">
        <v>175</v>
      </c>
      <c r="AT249" s="162" t="s">
        <v>172</v>
      </c>
      <c r="AU249" s="162" t="s">
        <v>84</v>
      </c>
      <c r="AY249" s="17" t="s">
        <v>164</v>
      </c>
      <c r="BE249" s="163">
        <f t="shared" si="64"/>
        <v>0</v>
      </c>
      <c r="BF249" s="163">
        <f t="shared" si="65"/>
        <v>0</v>
      </c>
      <c r="BG249" s="163">
        <f t="shared" si="66"/>
        <v>0</v>
      </c>
      <c r="BH249" s="163">
        <f t="shared" si="67"/>
        <v>0</v>
      </c>
      <c r="BI249" s="163">
        <f t="shared" si="68"/>
        <v>0</v>
      </c>
      <c r="BJ249" s="17" t="s">
        <v>84</v>
      </c>
      <c r="BK249" s="163">
        <f t="shared" si="69"/>
        <v>0</v>
      </c>
      <c r="BL249" s="17" t="s">
        <v>171</v>
      </c>
      <c r="BM249" s="162" t="s">
        <v>819</v>
      </c>
    </row>
    <row r="250" spans="1:65" s="2" customFormat="1" ht="24.2" customHeight="1">
      <c r="A250" s="32"/>
      <c r="B250" s="149"/>
      <c r="C250" s="150" t="s">
        <v>670</v>
      </c>
      <c r="D250" s="150" t="s">
        <v>167</v>
      </c>
      <c r="E250" s="151" t="s">
        <v>1247</v>
      </c>
      <c r="F250" s="152" t="s">
        <v>1248</v>
      </c>
      <c r="G250" s="153" t="s">
        <v>180</v>
      </c>
      <c r="H250" s="175"/>
      <c r="I250" s="155"/>
      <c r="J250" s="156">
        <f t="shared" si="60"/>
        <v>0</v>
      </c>
      <c r="K250" s="157"/>
      <c r="L250" s="33"/>
      <c r="M250" s="158" t="s">
        <v>1</v>
      </c>
      <c r="N250" s="159" t="s">
        <v>35</v>
      </c>
      <c r="O250" s="58"/>
      <c r="P250" s="160">
        <f t="shared" si="61"/>
        <v>0</v>
      </c>
      <c r="Q250" s="160">
        <v>0</v>
      </c>
      <c r="R250" s="160">
        <f t="shared" si="62"/>
        <v>0</v>
      </c>
      <c r="S250" s="160">
        <v>0</v>
      </c>
      <c r="T250" s="161">
        <f t="shared" si="63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2" t="s">
        <v>171</v>
      </c>
      <c r="AT250" s="162" t="s">
        <v>167</v>
      </c>
      <c r="AU250" s="162" t="s">
        <v>84</v>
      </c>
      <c r="AY250" s="17" t="s">
        <v>164</v>
      </c>
      <c r="BE250" s="163">
        <f t="shared" si="64"/>
        <v>0</v>
      </c>
      <c r="BF250" s="163">
        <f t="shared" si="65"/>
        <v>0</v>
      </c>
      <c r="BG250" s="163">
        <f t="shared" si="66"/>
        <v>0</v>
      </c>
      <c r="BH250" s="163">
        <f t="shared" si="67"/>
        <v>0</v>
      </c>
      <c r="BI250" s="163">
        <f t="shared" si="68"/>
        <v>0</v>
      </c>
      <c r="BJ250" s="17" t="s">
        <v>84</v>
      </c>
      <c r="BK250" s="163">
        <f t="shared" si="69"/>
        <v>0</v>
      </c>
      <c r="BL250" s="17" t="s">
        <v>171</v>
      </c>
      <c r="BM250" s="162" t="s">
        <v>824</v>
      </c>
    </row>
    <row r="251" spans="1:65" s="12" customFormat="1" ht="22.9" customHeight="1">
      <c r="B251" s="136"/>
      <c r="D251" s="137" t="s">
        <v>68</v>
      </c>
      <c r="E251" s="147" t="s">
        <v>454</v>
      </c>
      <c r="F251" s="147" t="s">
        <v>455</v>
      </c>
      <c r="I251" s="139"/>
      <c r="J251" s="148">
        <f>BK251</f>
        <v>0</v>
      </c>
      <c r="L251" s="136"/>
      <c r="M251" s="141"/>
      <c r="N251" s="142"/>
      <c r="O251" s="142"/>
      <c r="P251" s="143">
        <f>SUM(P252:P267)</f>
        <v>0</v>
      </c>
      <c r="Q251" s="142"/>
      <c r="R251" s="143">
        <f>SUM(R252:R267)</f>
        <v>5.1683399999999997E-2</v>
      </c>
      <c r="S251" s="142"/>
      <c r="T251" s="144">
        <f>SUM(T252:T267)</f>
        <v>0</v>
      </c>
      <c r="AR251" s="137" t="s">
        <v>84</v>
      </c>
      <c r="AT251" s="145" t="s">
        <v>68</v>
      </c>
      <c r="AU251" s="145" t="s">
        <v>77</v>
      </c>
      <c r="AY251" s="137" t="s">
        <v>164</v>
      </c>
      <c r="BK251" s="146">
        <f>SUM(BK252:BK267)</f>
        <v>0</v>
      </c>
    </row>
    <row r="252" spans="1:65" s="2" customFormat="1" ht="14.45" customHeight="1">
      <c r="A252" s="32"/>
      <c r="B252" s="149"/>
      <c r="C252" s="150" t="s">
        <v>825</v>
      </c>
      <c r="D252" s="150" t="s">
        <v>167</v>
      </c>
      <c r="E252" s="151" t="s">
        <v>1249</v>
      </c>
      <c r="F252" s="152" t="s">
        <v>1250</v>
      </c>
      <c r="G252" s="153" t="s">
        <v>170</v>
      </c>
      <c r="H252" s="154">
        <v>0</v>
      </c>
      <c r="I252" s="155"/>
      <c r="J252" s="156">
        <f t="shared" ref="J252:J267" si="70">ROUND(I252*H252,2)</f>
        <v>0</v>
      </c>
      <c r="K252" s="157"/>
      <c r="L252" s="33"/>
      <c r="M252" s="158" t="s">
        <v>1</v>
      </c>
      <c r="N252" s="159" t="s">
        <v>35</v>
      </c>
      <c r="O252" s="58"/>
      <c r="P252" s="160">
        <f t="shared" ref="P252:P267" si="71">O252*H252</f>
        <v>0</v>
      </c>
      <c r="Q252" s="160">
        <v>0</v>
      </c>
      <c r="R252" s="160">
        <f t="shared" ref="R252:R267" si="72">Q252*H252</f>
        <v>0</v>
      </c>
      <c r="S252" s="160">
        <v>0</v>
      </c>
      <c r="T252" s="161">
        <f t="shared" ref="T252:T267" si="73"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2" t="s">
        <v>171</v>
      </c>
      <c r="AT252" s="162" t="s">
        <v>167</v>
      </c>
      <c r="AU252" s="162" t="s">
        <v>84</v>
      </c>
      <c r="AY252" s="17" t="s">
        <v>164</v>
      </c>
      <c r="BE252" s="163">
        <f t="shared" ref="BE252:BE267" si="74">IF(N252="základná",J252,0)</f>
        <v>0</v>
      </c>
      <c r="BF252" s="163">
        <f t="shared" ref="BF252:BF267" si="75">IF(N252="znížená",J252,0)</f>
        <v>0</v>
      </c>
      <c r="BG252" s="163">
        <f t="shared" ref="BG252:BG267" si="76">IF(N252="zákl. prenesená",J252,0)</f>
        <v>0</v>
      </c>
      <c r="BH252" s="163">
        <f t="shared" ref="BH252:BH267" si="77">IF(N252="zníž. prenesená",J252,0)</f>
        <v>0</v>
      </c>
      <c r="BI252" s="163">
        <f t="shared" ref="BI252:BI267" si="78">IF(N252="nulová",J252,0)</f>
        <v>0</v>
      </c>
      <c r="BJ252" s="17" t="s">
        <v>84</v>
      </c>
      <c r="BK252" s="163">
        <f t="shared" ref="BK252:BK267" si="79">ROUND(I252*H252,2)</f>
        <v>0</v>
      </c>
      <c r="BL252" s="17" t="s">
        <v>171</v>
      </c>
      <c r="BM252" s="162" t="s">
        <v>828</v>
      </c>
    </row>
    <row r="253" spans="1:65" s="2" customFormat="1" ht="14.45" customHeight="1">
      <c r="A253" s="32"/>
      <c r="B253" s="149"/>
      <c r="C253" s="164" t="s">
        <v>673</v>
      </c>
      <c r="D253" s="164" t="s">
        <v>172</v>
      </c>
      <c r="E253" s="165" t="s">
        <v>1251</v>
      </c>
      <c r="F253" s="166" t="s">
        <v>1252</v>
      </c>
      <c r="G253" s="167" t="s">
        <v>170</v>
      </c>
      <c r="H253" s="168">
        <v>0</v>
      </c>
      <c r="I253" s="169"/>
      <c r="J253" s="170">
        <f t="shared" si="70"/>
        <v>0</v>
      </c>
      <c r="K253" s="171"/>
      <c r="L253" s="172"/>
      <c r="M253" s="173" t="s">
        <v>1</v>
      </c>
      <c r="N253" s="174" t="s">
        <v>35</v>
      </c>
      <c r="O253" s="58"/>
      <c r="P253" s="160">
        <f t="shared" si="71"/>
        <v>0</v>
      </c>
      <c r="Q253" s="160">
        <v>0</v>
      </c>
      <c r="R253" s="160">
        <f t="shared" si="72"/>
        <v>0</v>
      </c>
      <c r="S253" s="160">
        <v>0</v>
      </c>
      <c r="T253" s="161">
        <f t="shared" si="73"/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2" t="s">
        <v>175</v>
      </c>
      <c r="AT253" s="162" t="s">
        <v>172</v>
      </c>
      <c r="AU253" s="162" t="s">
        <v>84</v>
      </c>
      <c r="AY253" s="17" t="s">
        <v>164</v>
      </c>
      <c r="BE253" s="163">
        <f t="shared" si="74"/>
        <v>0</v>
      </c>
      <c r="BF253" s="163">
        <f t="shared" si="75"/>
        <v>0</v>
      </c>
      <c r="BG253" s="163">
        <f t="shared" si="76"/>
        <v>0</v>
      </c>
      <c r="BH253" s="163">
        <f t="shared" si="77"/>
        <v>0</v>
      </c>
      <c r="BI253" s="163">
        <f t="shared" si="78"/>
        <v>0</v>
      </c>
      <c r="BJ253" s="17" t="s">
        <v>84</v>
      </c>
      <c r="BK253" s="163">
        <f t="shared" si="79"/>
        <v>0</v>
      </c>
      <c r="BL253" s="17" t="s">
        <v>171</v>
      </c>
      <c r="BM253" s="162" t="s">
        <v>831</v>
      </c>
    </row>
    <row r="254" spans="1:65" s="2" customFormat="1" ht="24.2" customHeight="1">
      <c r="A254" s="32"/>
      <c r="B254" s="149"/>
      <c r="C254" s="150" t="s">
        <v>832</v>
      </c>
      <c r="D254" s="150" t="s">
        <v>167</v>
      </c>
      <c r="E254" s="151" t="s">
        <v>1253</v>
      </c>
      <c r="F254" s="152" t="s">
        <v>1254</v>
      </c>
      <c r="G254" s="153" t="s">
        <v>807</v>
      </c>
      <c r="H254" s="154">
        <v>0</v>
      </c>
      <c r="I254" s="155"/>
      <c r="J254" s="156">
        <f t="shared" si="70"/>
        <v>0</v>
      </c>
      <c r="K254" s="157"/>
      <c r="L254" s="33"/>
      <c r="M254" s="158" t="s">
        <v>1</v>
      </c>
      <c r="N254" s="159" t="s">
        <v>35</v>
      </c>
      <c r="O254" s="58"/>
      <c r="P254" s="160">
        <f t="shared" si="71"/>
        <v>0</v>
      </c>
      <c r="Q254" s="160">
        <v>4.5899999999999998E-5</v>
      </c>
      <c r="R254" s="160">
        <f t="shared" si="72"/>
        <v>0</v>
      </c>
      <c r="S254" s="160">
        <v>0</v>
      </c>
      <c r="T254" s="161">
        <f t="shared" si="73"/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2" t="s">
        <v>171</v>
      </c>
      <c r="AT254" s="162" t="s">
        <v>167</v>
      </c>
      <c r="AU254" s="162" t="s">
        <v>84</v>
      </c>
      <c r="AY254" s="17" t="s">
        <v>164</v>
      </c>
      <c r="BE254" s="163">
        <f t="shared" si="74"/>
        <v>0</v>
      </c>
      <c r="BF254" s="163">
        <f t="shared" si="75"/>
        <v>0</v>
      </c>
      <c r="BG254" s="163">
        <f t="shared" si="76"/>
        <v>0</v>
      </c>
      <c r="BH254" s="163">
        <f t="shared" si="77"/>
        <v>0</v>
      </c>
      <c r="BI254" s="163">
        <f t="shared" si="78"/>
        <v>0</v>
      </c>
      <c r="BJ254" s="17" t="s">
        <v>84</v>
      </c>
      <c r="BK254" s="163">
        <f t="shared" si="79"/>
        <v>0</v>
      </c>
      <c r="BL254" s="17" t="s">
        <v>171</v>
      </c>
      <c r="BM254" s="162" t="s">
        <v>835</v>
      </c>
    </row>
    <row r="255" spans="1:65" s="2" customFormat="1" ht="14.45" customHeight="1">
      <c r="A255" s="32"/>
      <c r="B255" s="149"/>
      <c r="C255" s="164" t="s">
        <v>676</v>
      </c>
      <c r="D255" s="164" t="s">
        <v>172</v>
      </c>
      <c r="E255" s="165" t="s">
        <v>1255</v>
      </c>
      <c r="F255" s="166" t="s">
        <v>1256</v>
      </c>
      <c r="G255" s="167" t="s">
        <v>807</v>
      </c>
      <c r="H255" s="168">
        <v>0</v>
      </c>
      <c r="I255" s="169"/>
      <c r="J255" s="170">
        <f t="shared" si="70"/>
        <v>0</v>
      </c>
      <c r="K255" s="171"/>
      <c r="L255" s="172"/>
      <c r="M255" s="173" t="s">
        <v>1</v>
      </c>
      <c r="N255" s="174" t="s">
        <v>35</v>
      </c>
      <c r="O255" s="58"/>
      <c r="P255" s="160">
        <f t="shared" si="71"/>
        <v>0</v>
      </c>
      <c r="Q255" s="160">
        <v>0</v>
      </c>
      <c r="R255" s="160">
        <f t="shared" si="72"/>
        <v>0</v>
      </c>
      <c r="S255" s="160">
        <v>0</v>
      </c>
      <c r="T255" s="161">
        <f t="shared" si="73"/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2" t="s">
        <v>175</v>
      </c>
      <c r="AT255" s="162" t="s">
        <v>172</v>
      </c>
      <c r="AU255" s="162" t="s">
        <v>84</v>
      </c>
      <c r="AY255" s="17" t="s">
        <v>164</v>
      </c>
      <c r="BE255" s="163">
        <f t="shared" si="74"/>
        <v>0</v>
      </c>
      <c r="BF255" s="163">
        <f t="shared" si="75"/>
        <v>0</v>
      </c>
      <c r="BG255" s="163">
        <f t="shared" si="76"/>
        <v>0</v>
      </c>
      <c r="BH255" s="163">
        <f t="shared" si="77"/>
        <v>0</v>
      </c>
      <c r="BI255" s="163">
        <f t="shared" si="78"/>
        <v>0</v>
      </c>
      <c r="BJ255" s="17" t="s">
        <v>84</v>
      </c>
      <c r="BK255" s="163">
        <f t="shared" si="79"/>
        <v>0</v>
      </c>
      <c r="BL255" s="17" t="s">
        <v>171</v>
      </c>
      <c r="BM255" s="162" t="s">
        <v>838</v>
      </c>
    </row>
    <row r="256" spans="1:65" s="2" customFormat="1" ht="14.45" customHeight="1">
      <c r="A256" s="32"/>
      <c r="B256" s="149"/>
      <c r="C256" s="164" t="s">
        <v>335</v>
      </c>
      <c r="D256" s="164" t="s">
        <v>172</v>
      </c>
      <c r="E256" s="165" t="s">
        <v>1257</v>
      </c>
      <c r="F256" s="166" t="s">
        <v>1258</v>
      </c>
      <c r="G256" s="167" t="s">
        <v>807</v>
      </c>
      <c r="H256" s="168">
        <v>0</v>
      </c>
      <c r="I256" s="169"/>
      <c r="J256" s="170">
        <f t="shared" si="70"/>
        <v>0</v>
      </c>
      <c r="K256" s="171"/>
      <c r="L256" s="172"/>
      <c r="M256" s="173" t="s">
        <v>1</v>
      </c>
      <c r="N256" s="174" t="s">
        <v>35</v>
      </c>
      <c r="O256" s="58"/>
      <c r="P256" s="160">
        <f t="shared" si="71"/>
        <v>0</v>
      </c>
      <c r="Q256" s="160">
        <v>0</v>
      </c>
      <c r="R256" s="160">
        <f t="shared" si="72"/>
        <v>0</v>
      </c>
      <c r="S256" s="160">
        <v>0</v>
      </c>
      <c r="T256" s="161">
        <f t="shared" si="73"/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2" t="s">
        <v>175</v>
      </c>
      <c r="AT256" s="162" t="s">
        <v>172</v>
      </c>
      <c r="AU256" s="162" t="s">
        <v>84</v>
      </c>
      <c r="AY256" s="17" t="s">
        <v>164</v>
      </c>
      <c r="BE256" s="163">
        <f t="shared" si="74"/>
        <v>0</v>
      </c>
      <c r="BF256" s="163">
        <f t="shared" si="75"/>
        <v>0</v>
      </c>
      <c r="BG256" s="163">
        <f t="shared" si="76"/>
        <v>0</v>
      </c>
      <c r="BH256" s="163">
        <f t="shared" si="77"/>
        <v>0</v>
      </c>
      <c r="BI256" s="163">
        <f t="shared" si="78"/>
        <v>0</v>
      </c>
      <c r="BJ256" s="17" t="s">
        <v>84</v>
      </c>
      <c r="BK256" s="163">
        <f t="shared" si="79"/>
        <v>0</v>
      </c>
      <c r="BL256" s="17" t="s">
        <v>171</v>
      </c>
      <c r="BM256" s="162" t="s">
        <v>841</v>
      </c>
    </row>
    <row r="257" spans="1:65" s="2" customFormat="1" ht="24.2" customHeight="1">
      <c r="A257" s="32"/>
      <c r="B257" s="149"/>
      <c r="C257" s="150" t="s">
        <v>678</v>
      </c>
      <c r="D257" s="150" t="s">
        <v>167</v>
      </c>
      <c r="E257" s="151" t="s">
        <v>1259</v>
      </c>
      <c r="F257" s="152" t="s">
        <v>1260</v>
      </c>
      <c r="G257" s="153" t="s">
        <v>807</v>
      </c>
      <c r="H257" s="154">
        <v>1126</v>
      </c>
      <c r="I257" s="155"/>
      <c r="J257" s="156">
        <f t="shared" si="70"/>
        <v>0</v>
      </c>
      <c r="K257" s="157"/>
      <c r="L257" s="33"/>
      <c r="M257" s="158" t="s">
        <v>1</v>
      </c>
      <c r="N257" s="159" t="s">
        <v>35</v>
      </c>
      <c r="O257" s="58"/>
      <c r="P257" s="160">
        <f t="shared" si="71"/>
        <v>0</v>
      </c>
      <c r="Q257" s="160">
        <v>4.5899999999999998E-5</v>
      </c>
      <c r="R257" s="160">
        <f t="shared" si="72"/>
        <v>5.1683399999999997E-2</v>
      </c>
      <c r="S257" s="160">
        <v>0</v>
      </c>
      <c r="T257" s="161">
        <f t="shared" si="73"/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62" t="s">
        <v>171</v>
      </c>
      <c r="AT257" s="162" t="s">
        <v>167</v>
      </c>
      <c r="AU257" s="162" t="s">
        <v>84</v>
      </c>
      <c r="AY257" s="17" t="s">
        <v>164</v>
      </c>
      <c r="BE257" s="163">
        <f t="shared" si="74"/>
        <v>0</v>
      </c>
      <c r="BF257" s="163">
        <f t="shared" si="75"/>
        <v>0</v>
      </c>
      <c r="BG257" s="163">
        <f t="shared" si="76"/>
        <v>0</v>
      </c>
      <c r="BH257" s="163">
        <f t="shared" si="77"/>
        <v>0</v>
      </c>
      <c r="BI257" s="163">
        <f t="shared" si="78"/>
        <v>0</v>
      </c>
      <c r="BJ257" s="17" t="s">
        <v>84</v>
      </c>
      <c r="BK257" s="163">
        <f t="shared" si="79"/>
        <v>0</v>
      </c>
      <c r="BL257" s="17" t="s">
        <v>171</v>
      </c>
      <c r="BM257" s="162" t="s">
        <v>526</v>
      </c>
    </row>
    <row r="258" spans="1:65" s="2" customFormat="1" ht="14.45" customHeight="1">
      <c r="A258" s="32"/>
      <c r="B258" s="149"/>
      <c r="C258" s="164" t="s">
        <v>849</v>
      </c>
      <c r="D258" s="164" t="s">
        <v>172</v>
      </c>
      <c r="E258" s="165" t="s">
        <v>1261</v>
      </c>
      <c r="F258" s="166" t="s">
        <v>1262</v>
      </c>
      <c r="G258" s="167" t="s">
        <v>807</v>
      </c>
      <c r="H258" s="168">
        <v>1126</v>
      </c>
      <c r="I258" s="169"/>
      <c r="J258" s="170">
        <f t="shared" si="70"/>
        <v>0</v>
      </c>
      <c r="K258" s="171"/>
      <c r="L258" s="172"/>
      <c r="M258" s="173" t="s">
        <v>1</v>
      </c>
      <c r="N258" s="174" t="s">
        <v>35</v>
      </c>
      <c r="O258" s="58"/>
      <c r="P258" s="160">
        <f t="shared" si="71"/>
        <v>0</v>
      </c>
      <c r="Q258" s="160">
        <v>0</v>
      </c>
      <c r="R258" s="160">
        <f t="shared" si="72"/>
        <v>0</v>
      </c>
      <c r="S258" s="160">
        <v>0</v>
      </c>
      <c r="T258" s="161">
        <f t="shared" si="73"/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2" t="s">
        <v>175</v>
      </c>
      <c r="AT258" s="162" t="s">
        <v>172</v>
      </c>
      <c r="AU258" s="162" t="s">
        <v>84</v>
      </c>
      <c r="AY258" s="17" t="s">
        <v>164</v>
      </c>
      <c r="BE258" s="163">
        <f t="shared" si="74"/>
        <v>0</v>
      </c>
      <c r="BF258" s="163">
        <f t="shared" si="75"/>
        <v>0</v>
      </c>
      <c r="BG258" s="163">
        <f t="shared" si="76"/>
        <v>0</v>
      </c>
      <c r="BH258" s="163">
        <f t="shared" si="77"/>
        <v>0</v>
      </c>
      <c r="BI258" s="163">
        <f t="shared" si="78"/>
        <v>0</v>
      </c>
      <c r="BJ258" s="17" t="s">
        <v>84</v>
      </c>
      <c r="BK258" s="163">
        <f t="shared" si="79"/>
        <v>0</v>
      </c>
      <c r="BL258" s="17" t="s">
        <v>171</v>
      </c>
      <c r="BM258" s="162" t="s">
        <v>1263</v>
      </c>
    </row>
    <row r="259" spans="1:65" s="2" customFormat="1" ht="24.2" customHeight="1">
      <c r="A259" s="32"/>
      <c r="B259" s="149"/>
      <c r="C259" s="164" t="s">
        <v>681</v>
      </c>
      <c r="D259" s="164" t="s">
        <v>172</v>
      </c>
      <c r="E259" s="165" t="s">
        <v>1264</v>
      </c>
      <c r="F259" s="166" t="s">
        <v>1265</v>
      </c>
      <c r="G259" s="167" t="s">
        <v>293</v>
      </c>
      <c r="H259" s="168">
        <v>2</v>
      </c>
      <c r="I259" s="169"/>
      <c r="J259" s="170">
        <f t="shared" si="70"/>
        <v>0</v>
      </c>
      <c r="K259" s="171"/>
      <c r="L259" s="172"/>
      <c r="M259" s="173" t="s">
        <v>1</v>
      </c>
      <c r="N259" s="174" t="s">
        <v>35</v>
      </c>
      <c r="O259" s="58"/>
      <c r="P259" s="160">
        <f t="shared" si="71"/>
        <v>0</v>
      </c>
      <c r="Q259" s="160">
        <v>0</v>
      </c>
      <c r="R259" s="160">
        <f t="shared" si="72"/>
        <v>0</v>
      </c>
      <c r="S259" s="160">
        <v>0</v>
      </c>
      <c r="T259" s="161">
        <f t="shared" si="73"/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2" t="s">
        <v>175</v>
      </c>
      <c r="AT259" s="162" t="s">
        <v>172</v>
      </c>
      <c r="AU259" s="162" t="s">
        <v>84</v>
      </c>
      <c r="AY259" s="17" t="s">
        <v>164</v>
      </c>
      <c r="BE259" s="163">
        <f t="shared" si="74"/>
        <v>0</v>
      </c>
      <c r="BF259" s="163">
        <f t="shared" si="75"/>
        <v>0</v>
      </c>
      <c r="BG259" s="163">
        <f t="shared" si="76"/>
        <v>0</v>
      </c>
      <c r="BH259" s="163">
        <f t="shared" si="77"/>
        <v>0</v>
      </c>
      <c r="BI259" s="163">
        <f t="shared" si="78"/>
        <v>0</v>
      </c>
      <c r="BJ259" s="17" t="s">
        <v>84</v>
      </c>
      <c r="BK259" s="163">
        <f t="shared" si="79"/>
        <v>0</v>
      </c>
      <c r="BL259" s="17" t="s">
        <v>171</v>
      </c>
      <c r="BM259" s="162" t="s">
        <v>1266</v>
      </c>
    </row>
    <row r="260" spans="1:65" s="2" customFormat="1" ht="24.2" customHeight="1">
      <c r="A260" s="32"/>
      <c r="B260" s="149"/>
      <c r="C260" s="164" t="s">
        <v>1267</v>
      </c>
      <c r="D260" s="164" t="s">
        <v>172</v>
      </c>
      <c r="E260" s="165" t="s">
        <v>1268</v>
      </c>
      <c r="F260" s="166" t="s">
        <v>1269</v>
      </c>
      <c r="G260" s="167" t="s">
        <v>293</v>
      </c>
      <c r="H260" s="168">
        <v>2</v>
      </c>
      <c r="I260" s="169"/>
      <c r="J260" s="170">
        <f t="shared" si="70"/>
        <v>0</v>
      </c>
      <c r="K260" s="171"/>
      <c r="L260" s="172"/>
      <c r="M260" s="173" t="s">
        <v>1</v>
      </c>
      <c r="N260" s="174" t="s">
        <v>35</v>
      </c>
      <c r="O260" s="58"/>
      <c r="P260" s="160">
        <f t="shared" si="71"/>
        <v>0</v>
      </c>
      <c r="Q260" s="160">
        <v>0</v>
      </c>
      <c r="R260" s="160">
        <f t="shared" si="72"/>
        <v>0</v>
      </c>
      <c r="S260" s="160">
        <v>0</v>
      </c>
      <c r="T260" s="161">
        <f t="shared" si="73"/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62" t="s">
        <v>175</v>
      </c>
      <c r="AT260" s="162" t="s">
        <v>172</v>
      </c>
      <c r="AU260" s="162" t="s">
        <v>84</v>
      </c>
      <c r="AY260" s="17" t="s">
        <v>164</v>
      </c>
      <c r="BE260" s="163">
        <f t="shared" si="74"/>
        <v>0</v>
      </c>
      <c r="BF260" s="163">
        <f t="shared" si="75"/>
        <v>0</v>
      </c>
      <c r="BG260" s="163">
        <f t="shared" si="76"/>
        <v>0</v>
      </c>
      <c r="BH260" s="163">
        <f t="shared" si="77"/>
        <v>0</v>
      </c>
      <c r="BI260" s="163">
        <f t="shared" si="78"/>
        <v>0</v>
      </c>
      <c r="BJ260" s="17" t="s">
        <v>84</v>
      </c>
      <c r="BK260" s="163">
        <f t="shared" si="79"/>
        <v>0</v>
      </c>
      <c r="BL260" s="17" t="s">
        <v>171</v>
      </c>
      <c r="BM260" s="162" t="s">
        <v>1270</v>
      </c>
    </row>
    <row r="261" spans="1:65" s="2" customFormat="1" ht="24.2" customHeight="1">
      <c r="A261" s="32"/>
      <c r="B261" s="149"/>
      <c r="C261" s="164" t="s">
        <v>684</v>
      </c>
      <c r="D261" s="164" t="s">
        <v>172</v>
      </c>
      <c r="E261" s="165" t="s">
        <v>1271</v>
      </c>
      <c r="F261" s="166" t="s">
        <v>1272</v>
      </c>
      <c r="G261" s="167" t="s">
        <v>293</v>
      </c>
      <c r="H261" s="168">
        <v>1</v>
      </c>
      <c r="I261" s="169"/>
      <c r="J261" s="170">
        <f t="shared" si="70"/>
        <v>0</v>
      </c>
      <c r="K261" s="171"/>
      <c r="L261" s="172"/>
      <c r="M261" s="173" t="s">
        <v>1</v>
      </c>
      <c r="N261" s="174" t="s">
        <v>35</v>
      </c>
      <c r="O261" s="58"/>
      <c r="P261" s="160">
        <f t="shared" si="71"/>
        <v>0</v>
      </c>
      <c r="Q261" s="160">
        <v>0</v>
      </c>
      <c r="R261" s="160">
        <f t="shared" si="72"/>
        <v>0</v>
      </c>
      <c r="S261" s="160">
        <v>0</v>
      </c>
      <c r="T261" s="161">
        <f t="shared" si="73"/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62" t="s">
        <v>175</v>
      </c>
      <c r="AT261" s="162" t="s">
        <v>172</v>
      </c>
      <c r="AU261" s="162" t="s">
        <v>84</v>
      </c>
      <c r="AY261" s="17" t="s">
        <v>164</v>
      </c>
      <c r="BE261" s="163">
        <f t="shared" si="74"/>
        <v>0</v>
      </c>
      <c r="BF261" s="163">
        <f t="shared" si="75"/>
        <v>0</v>
      </c>
      <c r="BG261" s="163">
        <f t="shared" si="76"/>
        <v>0</v>
      </c>
      <c r="BH261" s="163">
        <f t="shared" si="77"/>
        <v>0</v>
      </c>
      <c r="BI261" s="163">
        <f t="shared" si="78"/>
        <v>0</v>
      </c>
      <c r="BJ261" s="17" t="s">
        <v>84</v>
      </c>
      <c r="BK261" s="163">
        <f t="shared" si="79"/>
        <v>0</v>
      </c>
      <c r="BL261" s="17" t="s">
        <v>171</v>
      </c>
      <c r="BM261" s="162" t="s">
        <v>1273</v>
      </c>
    </row>
    <row r="262" spans="1:65" s="2" customFormat="1" ht="24.2" customHeight="1">
      <c r="A262" s="32"/>
      <c r="B262" s="149"/>
      <c r="C262" s="164" t="s">
        <v>1274</v>
      </c>
      <c r="D262" s="164" t="s">
        <v>172</v>
      </c>
      <c r="E262" s="165" t="s">
        <v>1275</v>
      </c>
      <c r="F262" s="166" t="s">
        <v>1276</v>
      </c>
      <c r="G262" s="167" t="s">
        <v>293</v>
      </c>
      <c r="H262" s="168">
        <v>2</v>
      </c>
      <c r="I262" s="169"/>
      <c r="J262" s="170">
        <f t="shared" si="70"/>
        <v>0</v>
      </c>
      <c r="K262" s="171"/>
      <c r="L262" s="172"/>
      <c r="M262" s="173" t="s">
        <v>1</v>
      </c>
      <c r="N262" s="174" t="s">
        <v>35</v>
      </c>
      <c r="O262" s="58"/>
      <c r="P262" s="160">
        <f t="shared" si="71"/>
        <v>0</v>
      </c>
      <c r="Q262" s="160">
        <v>0</v>
      </c>
      <c r="R262" s="160">
        <f t="shared" si="72"/>
        <v>0</v>
      </c>
      <c r="S262" s="160">
        <v>0</v>
      </c>
      <c r="T262" s="161">
        <f t="shared" si="73"/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62" t="s">
        <v>175</v>
      </c>
      <c r="AT262" s="162" t="s">
        <v>172</v>
      </c>
      <c r="AU262" s="162" t="s">
        <v>84</v>
      </c>
      <c r="AY262" s="17" t="s">
        <v>164</v>
      </c>
      <c r="BE262" s="163">
        <f t="shared" si="74"/>
        <v>0</v>
      </c>
      <c r="BF262" s="163">
        <f t="shared" si="75"/>
        <v>0</v>
      </c>
      <c r="BG262" s="163">
        <f t="shared" si="76"/>
        <v>0</v>
      </c>
      <c r="BH262" s="163">
        <f t="shared" si="77"/>
        <v>0</v>
      </c>
      <c r="BI262" s="163">
        <f t="shared" si="78"/>
        <v>0</v>
      </c>
      <c r="BJ262" s="17" t="s">
        <v>84</v>
      </c>
      <c r="BK262" s="163">
        <f t="shared" si="79"/>
        <v>0</v>
      </c>
      <c r="BL262" s="17" t="s">
        <v>171</v>
      </c>
      <c r="BM262" s="162" t="s">
        <v>1277</v>
      </c>
    </row>
    <row r="263" spans="1:65" s="2" customFormat="1" ht="24.2" customHeight="1">
      <c r="A263" s="32"/>
      <c r="B263" s="149"/>
      <c r="C263" s="164" t="s">
        <v>687</v>
      </c>
      <c r="D263" s="164" t="s">
        <v>172</v>
      </c>
      <c r="E263" s="165" t="s">
        <v>1278</v>
      </c>
      <c r="F263" s="166" t="s">
        <v>1279</v>
      </c>
      <c r="G263" s="167" t="s">
        <v>293</v>
      </c>
      <c r="H263" s="168">
        <v>2</v>
      </c>
      <c r="I263" s="169"/>
      <c r="J263" s="170">
        <f t="shared" si="70"/>
        <v>0</v>
      </c>
      <c r="K263" s="171"/>
      <c r="L263" s="172"/>
      <c r="M263" s="173" t="s">
        <v>1</v>
      </c>
      <c r="N263" s="174" t="s">
        <v>35</v>
      </c>
      <c r="O263" s="58"/>
      <c r="P263" s="160">
        <f t="shared" si="71"/>
        <v>0</v>
      </c>
      <c r="Q263" s="160">
        <v>0</v>
      </c>
      <c r="R263" s="160">
        <f t="shared" si="72"/>
        <v>0</v>
      </c>
      <c r="S263" s="160">
        <v>0</v>
      </c>
      <c r="T263" s="161">
        <f t="shared" si="73"/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62" t="s">
        <v>175</v>
      </c>
      <c r="AT263" s="162" t="s">
        <v>172</v>
      </c>
      <c r="AU263" s="162" t="s">
        <v>84</v>
      </c>
      <c r="AY263" s="17" t="s">
        <v>164</v>
      </c>
      <c r="BE263" s="163">
        <f t="shared" si="74"/>
        <v>0</v>
      </c>
      <c r="BF263" s="163">
        <f t="shared" si="75"/>
        <v>0</v>
      </c>
      <c r="BG263" s="163">
        <f t="shared" si="76"/>
        <v>0</v>
      </c>
      <c r="BH263" s="163">
        <f t="shared" si="77"/>
        <v>0</v>
      </c>
      <c r="BI263" s="163">
        <f t="shared" si="78"/>
        <v>0</v>
      </c>
      <c r="BJ263" s="17" t="s">
        <v>84</v>
      </c>
      <c r="BK263" s="163">
        <f t="shared" si="79"/>
        <v>0</v>
      </c>
      <c r="BL263" s="17" t="s">
        <v>171</v>
      </c>
      <c r="BM263" s="162" t="s">
        <v>1280</v>
      </c>
    </row>
    <row r="264" spans="1:65" s="2" customFormat="1" ht="24.2" customHeight="1">
      <c r="A264" s="32"/>
      <c r="B264" s="149"/>
      <c r="C264" s="164" t="s">
        <v>1281</v>
      </c>
      <c r="D264" s="164" t="s">
        <v>172</v>
      </c>
      <c r="E264" s="165" t="s">
        <v>1282</v>
      </c>
      <c r="F264" s="166" t="s">
        <v>1283</v>
      </c>
      <c r="G264" s="167" t="s">
        <v>293</v>
      </c>
      <c r="H264" s="168">
        <v>2</v>
      </c>
      <c r="I264" s="169"/>
      <c r="J264" s="170">
        <f t="shared" si="70"/>
        <v>0</v>
      </c>
      <c r="K264" s="171"/>
      <c r="L264" s="172"/>
      <c r="M264" s="173" t="s">
        <v>1</v>
      </c>
      <c r="N264" s="174" t="s">
        <v>35</v>
      </c>
      <c r="O264" s="58"/>
      <c r="P264" s="160">
        <f t="shared" si="71"/>
        <v>0</v>
      </c>
      <c r="Q264" s="160">
        <v>0</v>
      </c>
      <c r="R264" s="160">
        <f t="shared" si="72"/>
        <v>0</v>
      </c>
      <c r="S264" s="160">
        <v>0</v>
      </c>
      <c r="T264" s="161">
        <f t="shared" si="73"/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62" t="s">
        <v>175</v>
      </c>
      <c r="AT264" s="162" t="s">
        <v>172</v>
      </c>
      <c r="AU264" s="162" t="s">
        <v>84</v>
      </c>
      <c r="AY264" s="17" t="s">
        <v>164</v>
      </c>
      <c r="BE264" s="163">
        <f t="shared" si="74"/>
        <v>0</v>
      </c>
      <c r="BF264" s="163">
        <f t="shared" si="75"/>
        <v>0</v>
      </c>
      <c r="BG264" s="163">
        <f t="shared" si="76"/>
        <v>0</v>
      </c>
      <c r="BH264" s="163">
        <f t="shared" si="77"/>
        <v>0</v>
      </c>
      <c r="BI264" s="163">
        <f t="shared" si="78"/>
        <v>0</v>
      </c>
      <c r="BJ264" s="17" t="s">
        <v>84</v>
      </c>
      <c r="BK264" s="163">
        <f t="shared" si="79"/>
        <v>0</v>
      </c>
      <c r="BL264" s="17" t="s">
        <v>171</v>
      </c>
      <c r="BM264" s="162" t="s">
        <v>1284</v>
      </c>
    </row>
    <row r="265" spans="1:65" s="2" customFormat="1" ht="37.9" customHeight="1">
      <c r="A265" s="32"/>
      <c r="B265" s="149"/>
      <c r="C265" s="164" t="s">
        <v>690</v>
      </c>
      <c r="D265" s="164" t="s">
        <v>172</v>
      </c>
      <c r="E265" s="165" t="s">
        <v>1285</v>
      </c>
      <c r="F265" s="166" t="s">
        <v>1286</v>
      </c>
      <c r="G265" s="167" t="s">
        <v>293</v>
      </c>
      <c r="H265" s="168">
        <v>1</v>
      </c>
      <c r="I265" s="169"/>
      <c r="J265" s="170">
        <f t="shared" si="70"/>
        <v>0</v>
      </c>
      <c r="K265" s="171"/>
      <c r="L265" s="172"/>
      <c r="M265" s="173" t="s">
        <v>1</v>
      </c>
      <c r="N265" s="174" t="s">
        <v>35</v>
      </c>
      <c r="O265" s="58"/>
      <c r="P265" s="160">
        <f t="shared" si="71"/>
        <v>0</v>
      </c>
      <c r="Q265" s="160">
        <v>0</v>
      </c>
      <c r="R265" s="160">
        <f t="shared" si="72"/>
        <v>0</v>
      </c>
      <c r="S265" s="160">
        <v>0</v>
      </c>
      <c r="T265" s="161">
        <f t="shared" si="73"/>
        <v>0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62" t="s">
        <v>175</v>
      </c>
      <c r="AT265" s="162" t="s">
        <v>172</v>
      </c>
      <c r="AU265" s="162" t="s">
        <v>84</v>
      </c>
      <c r="AY265" s="17" t="s">
        <v>164</v>
      </c>
      <c r="BE265" s="163">
        <f t="shared" si="74"/>
        <v>0</v>
      </c>
      <c r="BF265" s="163">
        <f t="shared" si="75"/>
        <v>0</v>
      </c>
      <c r="BG265" s="163">
        <f t="shared" si="76"/>
        <v>0</v>
      </c>
      <c r="BH265" s="163">
        <f t="shared" si="77"/>
        <v>0</v>
      </c>
      <c r="BI265" s="163">
        <f t="shared" si="78"/>
        <v>0</v>
      </c>
      <c r="BJ265" s="17" t="s">
        <v>84</v>
      </c>
      <c r="BK265" s="163">
        <f t="shared" si="79"/>
        <v>0</v>
      </c>
      <c r="BL265" s="17" t="s">
        <v>171</v>
      </c>
      <c r="BM265" s="162" t="s">
        <v>1287</v>
      </c>
    </row>
    <row r="266" spans="1:65" s="2" customFormat="1" ht="37.9" customHeight="1">
      <c r="A266" s="32"/>
      <c r="B266" s="149"/>
      <c r="C266" s="164" t="s">
        <v>1288</v>
      </c>
      <c r="D266" s="164" t="s">
        <v>172</v>
      </c>
      <c r="E266" s="165" t="s">
        <v>1289</v>
      </c>
      <c r="F266" s="166" t="s">
        <v>1290</v>
      </c>
      <c r="G266" s="167" t="s">
        <v>293</v>
      </c>
      <c r="H266" s="168">
        <v>1</v>
      </c>
      <c r="I266" s="169"/>
      <c r="J266" s="170">
        <f t="shared" si="70"/>
        <v>0</v>
      </c>
      <c r="K266" s="171"/>
      <c r="L266" s="172"/>
      <c r="M266" s="173" t="s">
        <v>1</v>
      </c>
      <c r="N266" s="174" t="s">
        <v>35</v>
      </c>
      <c r="O266" s="58"/>
      <c r="P266" s="160">
        <f t="shared" si="71"/>
        <v>0</v>
      </c>
      <c r="Q266" s="160">
        <v>0</v>
      </c>
      <c r="R266" s="160">
        <f t="shared" si="72"/>
        <v>0</v>
      </c>
      <c r="S266" s="160">
        <v>0</v>
      </c>
      <c r="T266" s="161">
        <f t="shared" si="73"/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62" t="s">
        <v>175</v>
      </c>
      <c r="AT266" s="162" t="s">
        <v>172</v>
      </c>
      <c r="AU266" s="162" t="s">
        <v>84</v>
      </c>
      <c r="AY266" s="17" t="s">
        <v>164</v>
      </c>
      <c r="BE266" s="163">
        <f t="shared" si="74"/>
        <v>0</v>
      </c>
      <c r="BF266" s="163">
        <f t="shared" si="75"/>
        <v>0</v>
      </c>
      <c r="BG266" s="163">
        <f t="shared" si="76"/>
        <v>0</v>
      </c>
      <c r="BH266" s="163">
        <f t="shared" si="77"/>
        <v>0</v>
      </c>
      <c r="BI266" s="163">
        <f t="shared" si="78"/>
        <v>0</v>
      </c>
      <c r="BJ266" s="17" t="s">
        <v>84</v>
      </c>
      <c r="BK266" s="163">
        <f t="shared" si="79"/>
        <v>0</v>
      </c>
      <c r="BL266" s="17" t="s">
        <v>171</v>
      </c>
      <c r="BM266" s="162" t="s">
        <v>1291</v>
      </c>
    </row>
    <row r="267" spans="1:65" s="2" customFormat="1" ht="24.2" customHeight="1">
      <c r="A267" s="32"/>
      <c r="B267" s="149"/>
      <c r="C267" s="150" t="s">
        <v>693</v>
      </c>
      <c r="D267" s="150" t="s">
        <v>167</v>
      </c>
      <c r="E267" s="151" t="s">
        <v>484</v>
      </c>
      <c r="F267" s="152" t="s">
        <v>485</v>
      </c>
      <c r="G267" s="153" t="s">
        <v>180</v>
      </c>
      <c r="H267" s="175"/>
      <c r="I267" s="155"/>
      <c r="J267" s="156">
        <f t="shared" si="70"/>
        <v>0</v>
      </c>
      <c r="K267" s="157"/>
      <c r="L267" s="33"/>
      <c r="M267" s="158" t="s">
        <v>1</v>
      </c>
      <c r="N267" s="159" t="s">
        <v>35</v>
      </c>
      <c r="O267" s="58"/>
      <c r="P267" s="160">
        <f t="shared" si="71"/>
        <v>0</v>
      </c>
      <c r="Q267" s="160">
        <v>0</v>
      </c>
      <c r="R267" s="160">
        <f t="shared" si="72"/>
        <v>0</v>
      </c>
      <c r="S267" s="160">
        <v>0</v>
      </c>
      <c r="T267" s="161">
        <f t="shared" si="73"/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62" t="s">
        <v>171</v>
      </c>
      <c r="AT267" s="162" t="s">
        <v>167</v>
      </c>
      <c r="AU267" s="162" t="s">
        <v>84</v>
      </c>
      <c r="AY267" s="17" t="s">
        <v>164</v>
      </c>
      <c r="BE267" s="163">
        <f t="shared" si="74"/>
        <v>0</v>
      </c>
      <c r="BF267" s="163">
        <f t="shared" si="75"/>
        <v>0</v>
      </c>
      <c r="BG267" s="163">
        <f t="shared" si="76"/>
        <v>0</v>
      </c>
      <c r="BH267" s="163">
        <f t="shared" si="77"/>
        <v>0</v>
      </c>
      <c r="BI267" s="163">
        <f t="shared" si="78"/>
        <v>0</v>
      </c>
      <c r="BJ267" s="17" t="s">
        <v>84</v>
      </c>
      <c r="BK267" s="163">
        <f t="shared" si="79"/>
        <v>0</v>
      </c>
      <c r="BL267" s="17" t="s">
        <v>171</v>
      </c>
      <c r="BM267" s="162" t="s">
        <v>1292</v>
      </c>
    </row>
    <row r="268" spans="1:65" s="12" customFormat="1" ht="22.9" customHeight="1">
      <c r="B268" s="136"/>
      <c r="D268" s="137" t="s">
        <v>68</v>
      </c>
      <c r="E268" s="147" t="s">
        <v>1293</v>
      </c>
      <c r="F268" s="147" t="s">
        <v>1294</v>
      </c>
      <c r="I268" s="139"/>
      <c r="J268" s="148">
        <f>BK268</f>
        <v>0</v>
      </c>
      <c r="L268" s="136"/>
      <c r="M268" s="141"/>
      <c r="N268" s="142"/>
      <c r="O268" s="142"/>
      <c r="P268" s="143">
        <f>SUM(P269:P275)</f>
        <v>0</v>
      </c>
      <c r="Q268" s="142"/>
      <c r="R268" s="143">
        <f>SUM(R269:R275)</f>
        <v>0</v>
      </c>
      <c r="S268" s="142"/>
      <c r="T268" s="144">
        <f>SUM(T269:T275)</f>
        <v>0</v>
      </c>
      <c r="AR268" s="137" t="s">
        <v>84</v>
      </c>
      <c r="AT268" s="145" t="s">
        <v>68</v>
      </c>
      <c r="AU268" s="145" t="s">
        <v>77</v>
      </c>
      <c r="AY268" s="137" t="s">
        <v>164</v>
      </c>
      <c r="BK268" s="146">
        <f>SUM(BK269:BK275)</f>
        <v>0</v>
      </c>
    </row>
    <row r="269" spans="1:65" s="2" customFormat="1" ht="14.45" customHeight="1">
      <c r="A269" s="32"/>
      <c r="B269" s="149"/>
      <c r="C269" s="150" t="s">
        <v>1295</v>
      </c>
      <c r="D269" s="150" t="s">
        <v>167</v>
      </c>
      <c r="E269" s="151" t="s">
        <v>1296</v>
      </c>
      <c r="F269" s="152" t="s">
        <v>1297</v>
      </c>
      <c r="G269" s="153" t="s">
        <v>280</v>
      </c>
      <c r="H269" s="154">
        <v>42.5</v>
      </c>
      <c r="I269" s="155"/>
      <c r="J269" s="156">
        <f t="shared" ref="J269:J275" si="80">ROUND(I269*H269,2)</f>
        <v>0</v>
      </c>
      <c r="K269" s="157"/>
      <c r="L269" s="33"/>
      <c r="M269" s="158" t="s">
        <v>1</v>
      </c>
      <c r="N269" s="159" t="s">
        <v>35</v>
      </c>
      <c r="O269" s="58"/>
      <c r="P269" s="160">
        <f t="shared" ref="P269:P275" si="81">O269*H269</f>
        <v>0</v>
      </c>
      <c r="Q269" s="160">
        <v>0</v>
      </c>
      <c r="R269" s="160">
        <f t="shared" ref="R269:R275" si="82">Q269*H269</f>
        <v>0</v>
      </c>
      <c r="S269" s="160">
        <v>0</v>
      </c>
      <c r="T269" s="161">
        <f t="shared" ref="T269:T275" si="83">S269*H269</f>
        <v>0</v>
      </c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R269" s="162" t="s">
        <v>171</v>
      </c>
      <c r="AT269" s="162" t="s">
        <v>167</v>
      </c>
      <c r="AU269" s="162" t="s">
        <v>84</v>
      </c>
      <c r="AY269" s="17" t="s">
        <v>164</v>
      </c>
      <c r="BE269" s="163">
        <f t="shared" ref="BE269:BE275" si="84">IF(N269="základná",J269,0)</f>
        <v>0</v>
      </c>
      <c r="BF269" s="163">
        <f t="shared" ref="BF269:BF275" si="85">IF(N269="znížená",J269,0)</f>
        <v>0</v>
      </c>
      <c r="BG269" s="163">
        <f t="shared" ref="BG269:BG275" si="86">IF(N269="zákl. prenesená",J269,0)</f>
        <v>0</v>
      </c>
      <c r="BH269" s="163">
        <f t="shared" ref="BH269:BH275" si="87">IF(N269="zníž. prenesená",J269,0)</f>
        <v>0</v>
      </c>
      <c r="BI269" s="163">
        <f t="shared" ref="BI269:BI275" si="88">IF(N269="nulová",J269,0)</f>
        <v>0</v>
      </c>
      <c r="BJ269" s="17" t="s">
        <v>84</v>
      </c>
      <c r="BK269" s="163">
        <f t="shared" ref="BK269:BK275" si="89">ROUND(I269*H269,2)</f>
        <v>0</v>
      </c>
      <c r="BL269" s="17" t="s">
        <v>171</v>
      </c>
      <c r="BM269" s="162" t="s">
        <v>1298</v>
      </c>
    </row>
    <row r="270" spans="1:65" s="2" customFormat="1" ht="14.45" customHeight="1">
      <c r="A270" s="32"/>
      <c r="B270" s="149"/>
      <c r="C270" s="150" t="s">
        <v>696</v>
      </c>
      <c r="D270" s="150" t="s">
        <v>167</v>
      </c>
      <c r="E270" s="151" t="s">
        <v>1299</v>
      </c>
      <c r="F270" s="152" t="s">
        <v>1300</v>
      </c>
      <c r="G270" s="153" t="s">
        <v>170</v>
      </c>
      <c r="H270" s="154">
        <v>95.1</v>
      </c>
      <c r="I270" s="155"/>
      <c r="J270" s="156">
        <f t="shared" si="80"/>
        <v>0</v>
      </c>
      <c r="K270" s="157"/>
      <c r="L270" s="33"/>
      <c r="M270" s="158" t="s">
        <v>1</v>
      </c>
      <c r="N270" s="159" t="s">
        <v>35</v>
      </c>
      <c r="O270" s="58"/>
      <c r="P270" s="160">
        <f t="shared" si="81"/>
        <v>0</v>
      </c>
      <c r="Q270" s="160">
        <v>0</v>
      </c>
      <c r="R270" s="160">
        <f t="shared" si="82"/>
        <v>0</v>
      </c>
      <c r="S270" s="160">
        <v>0</v>
      </c>
      <c r="T270" s="161">
        <f t="shared" si="83"/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62" t="s">
        <v>171</v>
      </c>
      <c r="AT270" s="162" t="s">
        <v>167</v>
      </c>
      <c r="AU270" s="162" t="s">
        <v>84</v>
      </c>
      <c r="AY270" s="17" t="s">
        <v>164</v>
      </c>
      <c r="BE270" s="163">
        <f t="shared" si="84"/>
        <v>0</v>
      </c>
      <c r="BF270" s="163">
        <f t="shared" si="85"/>
        <v>0</v>
      </c>
      <c r="BG270" s="163">
        <f t="shared" si="86"/>
        <v>0</v>
      </c>
      <c r="BH270" s="163">
        <f t="shared" si="87"/>
        <v>0</v>
      </c>
      <c r="BI270" s="163">
        <f t="shared" si="88"/>
        <v>0</v>
      </c>
      <c r="BJ270" s="17" t="s">
        <v>84</v>
      </c>
      <c r="BK270" s="163">
        <f t="shared" si="89"/>
        <v>0</v>
      </c>
      <c r="BL270" s="17" t="s">
        <v>171</v>
      </c>
      <c r="BM270" s="162" t="s">
        <v>1301</v>
      </c>
    </row>
    <row r="271" spans="1:65" s="2" customFormat="1" ht="14.45" customHeight="1">
      <c r="A271" s="32"/>
      <c r="B271" s="149"/>
      <c r="C271" s="164" t="s">
        <v>1302</v>
      </c>
      <c r="D271" s="164" t="s">
        <v>172</v>
      </c>
      <c r="E271" s="165" t="s">
        <v>1303</v>
      </c>
      <c r="F271" s="166" t="s">
        <v>1304</v>
      </c>
      <c r="G271" s="167" t="s">
        <v>170</v>
      </c>
      <c r="H271" s="168">
        <v>104.318</v>
      </c>
      <c r="I271" s="169"/>
      <c r="J271" s="170">
        <f t="shared" si="80"/>
        <v>0</v>
      </c>
      <c r="K271" s="171"/>
      <c r="L271" s="172"/>
      <c r="M271" s="173" t="s">
        <v>1</v>
      </c>
      <c r="N271" s="174" t="s">
        <v>35</v>
      </c>
      <c r="O271" s="58"/>
      <c r="P271" s="160">
        <f t="shared" si="81"/>
        <v>0</v>
      </c>
      <c r="Q271" s="160">
        <v>0</v>
      </c>
      <c r="R271" s="160">
        <f t="shared" si="82"/>
        <v>0</v>
      </c>
      <c r="S271" s="160">
        <v>0</v>
      </c>
      <c r="T271" s="161">
        <f t="shared" si="83"/>
        <v>0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62" t="s">
        <v>175</v>
      </c>
      <c r="AT271" s="162" t="s">
        <v>172</v>
      </c>
      <c r="AU271" s="162" t="s">
        <v>84</v>
      </c>
      <c r="AY271" s="17" t="s">
        <v>164</v>
      </c>
      <c r="BE271" s="163">
        <f t="shared" si="84"/>
        <v>0</v>
      </c>
      <c r="BF271" s="163">
        <f t="shared" si="85"/>
        <v>0</v>
      </c>
      <c r="BG271" s="163">
        <f t="shared" si="86"/>
        <v>0</v>
      </c>
      <c r="BH271" s="163">
        <f t="shared" si="87"/>
        <v>0</v>
      </c>
      <c r="BI271" s="163">
        <f t="shared" si="88"/>
        <v>0</v>
      </c>
      <c r="BJ271" s="17" t="s">
        <v>84</v>
      </c>
      <c r="BK271" s="163">
        <f t="shared" si="89"/>
        <v>0</v>
      </c>
      <c r="BL271" s="17" t="s">
        <v>171</v>
      </c>
      <c r="BM271" s="162" t="s">
        <v>1305</v>
      </c>
    </row>
    <row r="272" spans="1:65" s="2" customFormat="1" ht="24.2" customHeight="1">
      <c r="A272" s="32"/>
      <c r="B272" s="149"/>
      <c r="C272" s="150" t="s">
        <v>699</v>
      </c>
      <c r="D272" s="150" t="s">
        <v>167</v>
      </c>
      <c r="E272" s="151" t="s">
        <v>1306</v>
      </c>
      <c r="F272" s="152" t="s">
        <v>1307</v>
      </c>
      <c r="G272" s="153" t="s">
        <v>170</v>
      </c>
      <c r="H272" s="154">
        <v>0</v>
      </c>
      <c r="I272" s="155"/>
      <c r="J272" s="156">
        <f t="shared" si="80"/>
        <v>0</v>
      </c>
      <c r="K272" s="157"/>
      <c r="L272" s="33"/>
      <c r="M272" s="158" t="s">
        <v>1</v>
      </c>
      <c r="N272" s="159" t="s">
        <v>35</v>
      </c>
      <c r="O272" s="58"/>
      <c r="P272" s="160">
        <f t="shared" si="81"/>
        <v>0</v>
      </c>
      <c r="Q272" s="160">
        <v>0</v>
      </c>
      <c r="R272" s="160">
        <f t="shared" si="82"/>
        <v>0</v>
      </c>
      <c r="S272" s="160">
        <v>0</v>
      </c>
      <c r="T272" s="161">
        <f t="shared" si="83"/>
        <v>0</v>
      </c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R272" s="162" t="s">
        <v>171</v>
      </c>
      <c r="AT272" s="162" t="s">
        <v>167</v>
      </c>
      <c r="AU272" s="162" t="s">
        <v>84</v>
      </c>
      <c r="AY272" s="17" t="s">
        <v>164</v>
      </c>
      <c r="BE272" s="163">
        <f t="shared" si="84"/>
        <v>0</v>
      </c>
      <c r="BF272" s="163">
        <f t="shared" si="85"/>
        <v>0</v>
      </c>
      <c r="BG272" s="163">
        <f t="shared" si="86"/>
        <v>0</v>
      </c>
      <c r="BH272" s="163">
        <f t="shared" si="87"/>
        <v>0</v>
      </c>
      <c r="BI272" s="163">
        <f t="shared" si="88"/>
        <v>0</v>
      </c>
      <c r="BJ272" s="17" t="s">
        <v>84</v>
      </c>
      <c r="BK272" s="163">
        <f t="shared" si="89"/>
        <v>0</v>
      </c>
      <c r="BL272" s="17" t="s">
        <v>171</v>
      </c>
      <c r="BM272" s="162" t="s">
        <v>1308</v>
      </c>
    </row>
    <row r="273" spans="1:65" s="2" customFormat="1" ht="14.45" customHeight="1">
      <c r="A273" s="32"/>
      <c r="B273" s="149"/>
      <c r="C273" s="164" t="s">
        <v>1309</v>
      </c>
      <c r="D273" s="164" t="s">
        <v>172</v>
      </c>
      <c r="E273" s="165" t="s">
        <v>1310</v>
      </c>
      <c r="F273" s="166" t="s">
        <v>1311</v>
      </c>
      <c r="G273" s="167" t="s">
        <v>170</v>
      </c>
      <c r="H273" s="168">
        <v>0</v>
      </c>
      <c r="I273" s="169"/>
      <c r="J273" s="170">
        <f t="shared" si="80"/>
        <v>0</v>
      </c>
      <c r="K273" s="171"/>
      <c r="L273" s="172"/>
      <c r="M273" s="173" t="s">
        <v>1</v>
      </c>
      <c r="N273" s="174" t="s">
        <v>35</v>
      </c>
      <c r="O273" s="58"/>
      <c r="P273" s="160">
        <f t="shared" si="81"/>
        <v>0</v>
      </c>
      <c r="Q273" s="160">
        <v>0</v>
      </c>
      <c r="R273" s="160">
        <f t="shared" si="82"/>
        <v>0</v>
      </c>
      <c r="S273" s="160">
        <v>0</v>
      </c>
      <c r="T273" s="161">
        <f t="shared" si="83"/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62" t="s">
        <v>175</v>
      </c>
      <c r="AT273" s="162" t="s">
        <v>172</v>
      </c>
      <c r="AU273" s="162" t="s">
        <v>84</v>
      </c>
      <c r="AY273" s="17" t="s">
        <v>164</v>
      </c>
      <c r="BE273" s="163">
        <f t="shared" si="84"/>
        <v>0</v>
      </c>
      <c r="BF273" s="163">
        <f t="shared" si="85"/>
        <v>0</v>
      </c>
      <c r="BG273" s="163">
        <f t="shared" si="86"/>
        <v>0</v>
      </c>
      <c r="BH273" s="163">
        <f t="shared" si="87"/>
        <v>0</v>
      </c>
      <c r="BI273" s="163">
        <f t="shared" si="88"/>
        <v>0</v>
      </c>
      <c r="BJ273" s="17" t="s">
        <v>84</v>
      </c>
      <c r="BK273" s="163">
        <f t="shared" si="89"/>
        <v>0</v>
      </c>
      <c r="BL273" s="17" t="s">
        <v>171</v>
      </c>
      <c r="BM273" s="162" t="s">
        <v>1312</v>
      </c>
    </row>
    <row r="274" spans="1:65" s="2" customFormat="1" ht="14.45" customHeight="1">
      <c r="A274" s="32"/>
      <c r="B274" s="149"/>
      <c r="C274" s="150" t="s">
        <v>702</v>
      </c>
      <c r="D274" s="150" t="s">
        <v>167</v>
      </c>
      <c r="E274" s="151" t="s">
        <v>1313</v>
      </c>
      <c r="F274" s="152" t="s">
        <v>1314</v>
      </c>
      <c r="G274" s="153" t="s">
        <v>170</v>
      </c>
      <c r="H274" s="154">
        <v>99.25</v>
      </c>
      <c r="I274" s="155"/>
      <c r="J274" s="156">
        <f t="shared" si="80"/>
        <v>0</v>
      </c>
      <c r="K274" s="157"/>
      <c r="L274" s="33"/>
      <c r="M274" s="158" t="s">
        <v>1</v>
      </c>
      <c r="N274" s="159" t="s">
        <v>35</v>
      </c>
      <c r="O274" s="58"/>
      <c r="P274" s="160">
        <f t="shared" si="81"/>
        <v>0</v>
      </c>
      <c r="Q274" s="160">
        <v>0</v>
      </c>
      <c r="R274" s="160">
        <f t="shared" si="82"/>
        <v>0</v>
      </c>
      <c r="S274" s="160">
        <v>0</v>
      </c>
      <c r="T274" s="161">
        <f t="shared" si="83"/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62" t="s">
        <v>171</v>
      </c>
      <c r="AT274" s="162" t="s">
        <v>167</v>
      </c>
      <c r="AU274" s="162" t="s">
        <v>84</v>
      </c>
      <c r="AY274" s="17" t="s">
        <v>164</v>
      </c>
      <c r="BE274" s="163">
        <f t="shared" si="84"/>
        <v>0</v>
      </c>
      <c r="BF274" s="163">
        <f t="shared" si="85"/>
        <v>0</v>
      </c>
      <c r="BG274" s="163">
        <f t="shared" si="86"/>
        <v>0</v>
      </c>
      <c r="BH274" s="163">
        <f t="shared" si="87"/>
        <v>0</v>
      </c>
      <c r="BI274" s="163">
        <f t="shared" si="88"/>
        <v>0</v>
      </c>
      <c r="BJ274" s="17" t="s">
        <v>84</v>
      </c>
      <c r="BK274" s="163">
        <f t="shared" si="89"/>
        <v>0</v>
      </c>
      <c r="BL274" s="17" t="s">
        <v>171</v>
      </c>
      <c r="BM274" s="162" t="s">
        <v>1315</v>
      </c>
    </row>
    <row r="275" spans="1:65" s="2" customFormat="1" ht="24.2" customHeight="1">
      <c r="A275" s="32"/>
      <c r="B275" s="149"/>
      <c r="C275" s="150" t="s">
        <v>1316</v>
      </c>
      <c r="D275" s="150" t="s">
        <v>167</v>
      </c>
      <c r="E275" s="151" t="s">
        <v>1317</v>
      </c>
      <c r="F275" s="152" t="s">
        <v>1318</v>
      </c>
      <c r="G275" s="153" t="s">
        <v>180</v>
      </c>
      <c r="H275" s="175"/>
      <c r="I275" s="155"/>
      <c r="J275" s="156">
        <f t="shared" si="80"/>
        <v>0</v>
      </c>
      <c r="K275" s="157"/>
      <c r="L275" s="33"/>
      <c r="M275" s="158" t="s">
        <v>1</v>
      </c>
      <c r="N275" s="159" t="s">
        <v>35</v>
      </c>
      <c r="O275" s="58"/>
      <c r="P275" s="160">
        <f t="shared" si="81"/>
        <v>0</v>
      </c>
      <c r="Q275" s="160">
        <v>0</v>
      </c>
      <c r="R275" s="160">
        <f t="shared" si="82"/>
        <v>0</v>
      </c>
      <c r="S275" s="160">
        <v>0</v>
      </c>
      <c r="T275" s="161">
        <f t="shared" si="83"/>
        <v>0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62" t="s">
        <v>171</v>
      </c>
      <c r="AT275" s="162" t="s">
        <v>167</v>
      </c>
      <c r="AU275" s="162" t="s">
        <v>84</v>
      </c>
      <c r="AY275" s="17" t="s">
        <v>164</v>
      </c>
      <c r="BE275" s="163">
        <f t="shared" si="84"/>
        <v>0</v>
      </c>
      <c r="BF275" s="163">
        <f t="shared" si="85"/>
        <v>0</v>
      </c>
      <c r="BG275" s="163">
        <f t="shared" si="86"/>
        <v>0</v>
      </c>
      <c r="BH275" s="163">
        <f t="shared" si="87"/>
        <v>0</v>
      </c>
      <c r="BI275" s="163">
        <f t="shared" si="88"/>
        <v>0</v>
      </c>
      <c r="BJ275" s="17" t="s">
        <v>84</v>
      </c>
      <c r="BK275" s="163">
        <f t="shared" si="89"/>
        <v>0</v>
      </c>
      <c r="BL275" s="17" t="s">
        <v>171</v>
      </c>
      <c r="BM275" s="162" t="s">
        <v>1319</v>
      </c>
    </row>
    <row r="276" spans="1:65" s="12" customFormat="1" ht="22.9" customHeight="1">
      <c r="B276" s="136"/>
      <c r="D276" s="137" t="s">
        <v>68</v>
      </c>
      <c r="E276" s="147" t="s">
        <v>1320</v>
      </c>
      <c r="F276" s="147" t="s">
        <v>1321</v>
      </c>
      <c r="I276" s="139"/>
      <c r="J276" s="148">
        <f>BK276</f>
        <v>0</v>
      </c>
      <c r="L276" s="136"/>
      <c r="M276" s="141"/>
      <c r="N276" s="142"/>
      <c r="O276" s="142"/>
      <c r="P276" s="143">
        <f>SUM(P277:P278)</f>
        <v>0</v>
      </c>
      <c r="Q276" s="142"/>
      <c r="R276" s="143">
        <f>SUM(R277:R278)</f>
        <v>0</v>
      </c>
      <c r="S276" s="142"/>
      <c r="T276" s="144">
        <f>SUM(T277:T278)</f>
        <v>0</v>
      </c>
      <c r="AR276" s="137" t="s">
        <v>84</v>
      </c>
      <c r="AT276" s="145" t="s">
        <v>68</v>
      </c>
      <c r="AU276" s="145" t="s">
        <v>77</v>
      </c>
      <c r="AY276" s="137" t="s">
        <v>164</v>
      </c>
      <c r="BK276" s="146">
        <f>SUM(BK277:BK278)</f>
        <v>0</v>
      </c>
    </row>
    <row r="277" spans="1:65" s="2" customFormat="1" ht="14.45" customHeight="1">
      <c r="A277" s="32"/>
      <c r="B277" s="149"/>
      <c r="C277" s="150" t="s">
        <v>705</v>
      </c>
      <c r="D277" s="150" t="s">
        <v>167</v>
      </c>
      <c r="E277" s="151" t="s">
        <v>1322</v>
      </c>
      <c r="F277" s="152" t="s">
        <v>1323</v>
      </c>
      <c r="G277" s="153" t="s">
        <v>170</v>
      </c>
      <c r="H277" s="154">
        <v>216.7</v>
      </c>
      <c r="I277" s="155"/>
      <c r="J277" s="156">
        <f>ROUND(I277*H277,2)</f>
        <v>0</v>
      </c>
      <c r="K277" s="157"/>
      <c r="L277" s="33"/>
      <c r="M277" s="158" t="s">
        <v>1</v>
      </c>
      <c r="N277" s="159" t="s">
        <v>35</v>
      </c>
      <c r="O277" s="58"/>
      <c r="P277" s="160">
        <f>O277*H277</f>
        <v>0</v>
      </c>
      <c r="Q277" s="160">
        <v>0</v>
      </c>
      <c r="R277" s="160">
        <f>Q277*H277</f>
        <v>0</v>
      </c>
      <c r="S277" s="160">
        <v>0</v>
      </c>
      <c r="T277" s="161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62" t="s">
        <v>171</v>
      </c>
      <c r="AT277" s="162" t="s">
        <v>167</v>
      </c>
      <c r="AU277" s="162" t="s">
        <v>84</v>
      </c>
      <c r="AY277" s="17" t="s">
        <v>164</v>
      </c>
      <c r="BE277" s="163">
        <f>IF(N277="základná",J277,0)</f>
        <v>0</v>
      </c>
      <c r="BF277" s="163">
        <f>IF(N277="znížená",J277,0)</f>
        <v>0</v>
      </c>
      <c r="BG277" s="163">
        <f>IF(N277="zákl. prenesená",J277,0)</f>
        <v>0</v>
      </c>
      <c r="BH277" s="163">
        <f>IF(N277="zníž. prenesená",J277,0)</f>
        <v>0</v>
      </c>
      <c r="BI277" s="163">
        <f>IF(N277="nulová",J277,0)</f>
        <v>0</v>
      </c>
      <c r="BJ277" s="17" t="s">
        <v>84</v>
      </c>
      <c r="BK277" s="163">
        <f>ROUND(I277*H277,2)</f>
        <v>0</v>
      </c>
      <c r="BL277" s="17" t="s">
        <v>171</v>
      </c>
      <c r="BM277" s="162" t="s">
        <v>1324</v>
      </c>
    </row>
    <row r="278" spans="1:65" s="2" customFormat="1" ht="24.2" customHeight="1">
      <c r="A278" s="32"/>
      <c r="B278" s="149"/>
      <c r="C278" s="150" t="s">
        <v>1325</v>
      </c>
      <c r="D278" s="150" t="s">
        <v>167</v>
      </c>
      <c r="E278" s="151" t="s">
        <v>1326</v>
      </c>
      <c r="F278" s="152" t="s">
        <v>1327</v>
      </c>
      <c r="G278" s="153" t="s">
        <v>180</v>
      </c>
      <c r="H278" s="175"/>
      <c r="I278" s="155"/>
      <c r="J278" s="156">
        <f>ROUND(I278*H278,2)</f>
        <v>0</v>
      </c>
      <c r="K278" s="157"/>
      <c r="L278" s="33"/>
      <c r="M278" s="158" t="s">
        <v>1</v>
      </c>
      <c r="N278" s="159" t="s">
        <v>35</v>
      </c>
      <c r="O278" s="58"/>
      <c r="P278" s="160">
        <f>O278*H278</f>
        <v>0</v>
      </c>
      <c r="Q278" s="160">
        <v>0</v>
      </c>
      <c r="R278" s="160">
        <f>Q278*H278</f>
        <v>0</v>
      </c>
      <c r="S278" s="160">
        <v>0</v>
      </c>
      <c r="T278" s="161">
        <f>S278*H278</f>
        <v>0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R278" s="162" t="s">
        <v>171</v>
      </c>
      <c r="AT278" s="162" t="s">
        <v>167</v>
      </c>
      <c r="AU278" s="162" t="s">
        <v>84</v>
      </c>
      <c r="AY278" s="17" t="s">
        <v>164</v>
      </c>
      <c r="BE278" s="163">
        <f>IF(N278="základná",J278,0)</f>
        <v>0</v>
      </c>
      <c r="BF278" s="163">
        <f>IF(N278="znížená",J278,0)</f>
        <v>0</v>
      </c>
      <c r="BG278" s="163">
        <f>IF(N278="zákl. prenesená",J278,0)</f>
        <v>0</v>
      </c>
      <c r="BH278" s="163">
        <f>IF(N278="zníž. prenesená",J278,0)</f>
        <v>0</v>
      </c>
      <c r="BI278" s="163">
        <f>IF(N278="nulová",J278,0)</f>
        <v>0</v>
      </c>
      <c r="BJ278" s="17" t="s">
        <v>84</v>
      </c>
      <c r="BK278" s="163">
        <f>ROUND(I278*H278,2)</f>
        <v>0</v>
      </c>
      <c r="BL278" s="17" t="s">
        <v>171</v>
      </c>
      <c r="BM278" s="162" t="s">
        <v>1328</v>
      </c>
    </row>
    <row r="279" spans="1:65" s="12" customFormat="1" ht="22.9" customHeight="1">
      <c r="B279" s="136"/>
      <c r="D279" s="137" t="s">
        <v>68</v>
      </c>
      <c r="E279" s="147" t="s">
        <v>1329</v>
      </c>
      <c r="F279" s="147" t="s">
        <v>1330</v>
      </c>
      <c r="I279" s="139"/>
      <c r="J279" s="148">
        <f>BK279</f>
        <v>0</v>
      </c>
      <c r="L279" s="136"/>
      <c r="M279" s="141"/>
      <c r="N279" s="142"/>
      <c r="O279" s="142"/>
      <c r="P279" s="143">
        <f>SUM(P280:P283)</f>
        <v>0</v>
      </c>
      <c r="Q279" s="142"/>
      <c r="R279" s="143">
        <f>SUM(R280:R283)</f>
        <v>0</v>
      </c>
      <c r="S279" s="142"/>
      <c r="T279" s="144">
        <f>SUM(T280:T283)</f>
        <v>0</v>
      </c>
      <c r="AR279" s="137" t="s">
        <v>84</v>
      </c>
      <c r="AT279" s="145" t="s">
        <v>68</v>
      </c>
      <c r="AU279" s="145" t="s">
        <v>77</v>
      </c>
      <c r="AY279" s="137" t="s">
        <v>164</v>
      </c>
      <c r="BK279" s="146">
        <f>SUM(BK280:BK283)</f>
        <v>0</v>
      </c>
    </row>
    <row r="280" spans="1:65" s="2" customFormat="1" ht="24.2" customHeight="1">
      <c r="A280" s="32"/>
      <c r="B280" s="149"/>
      <c r="C280" s="150" t="s">
        <v>708</v>
      </c>
      <c r="D280" s="150" t="s">
        <v>167</v>
      </c>
      <c r="E280" s="151" t="s">
        <v>1331</v>
      </c>
      <c r="F280" s="152" t="s">
        <v>1332</v>
      </c>
      <c r="G280" s="153" t="s">
        <v>170</v>
      </c>
      <c r="H280" s="154">
        <v>203.35</v>
      </c>
      <c r="I280" s="155"/>
      <c r="J280" s="156">
        <f>ROUND(I280*H280,2)</f>
        <v>0</v>
      </c>
      <c r="K280" s="157"/>
      <c r="L280" s="33"/>
      <c r="M280" s="158" t="s">
        <v>1</v>
      </c>
      <c r="N280" s="159" t="s">
        <v>35</v>
      </c>
      <c r="O280" s="58"/>
      <c r="P280" s="160">
        <f>O280*H280</f>
        <v>0</v>
      </c>
      <c r="Q280" s="160">
        <v>0</v>
      </c>
      <c r="R280" s="160">
        <f>Q280*H280</f>
        <v>0</v>
      </c>
      <c r="S280" s="160">
        <v>0</v>
      </c>
      <c r="T280" s="161">
        <f>S280*H280</f>
        <v>0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62" t="s">
        <v>171</v>
      </c>
      <c r="AT280" s="162" t="s">
        <v>167</v>
      </c>
      <c r="AU280" s="162" t="s">
        <v>84</v>
      </c>
      <c r="AY280" s="17" t="s">
        <v>164</v>
      </c>
      <c r="BE280" s="163">
        <f>IF(N280="základná",J280,0)</f>
        <v>0</v>
      </c>
      <c r="BF280" s="163">
        <f>IF(N280="znížená",J280,0)</f>
        <v>0</v>
      </c>
      <c r="BG280" s="163">
        <f>IF(N280="zákl. prenesená",J280,0)</f>
        <v>0</v>
      </c>
      <c r="BH280" s="163">
        <f>IF(N280="zníž. prenesená",J280,0)</f>
        <v>0</v>
      </c>
      <c r="BI280" s="163">
        <f>IF(N280="nulová",J280,0)</f>
        <v>0</v>
      </c>
      <c r="BJ280" s="17" t="s">
        <v>84</v>
      </c>
      <c r="BK280" s="163">
        <f>ROUND(I280*H280,2)</f>
        <v>0</v>
      </c>
      <c r="BL280" s="17" t="s">
        <v>171</v>
      </c>
      <c r="BM280" s="162" t="s">
        <v>1333</v>
      </c>
    </row>
    <row r="281" spans="1:65" s="2" customFormat="1" ht="14.45" customHeight="1">
      <c r="A281" s="32"/>
      <c r="B281" s="149"/>
      <c r="C281" s="150" t="s">
        <v>1334</v>
      </c>
      <c r="D281" s="150" t="s">
        <v>167</v>
      </c>
      <c r="E281" s="151" t="s">
        <v>1335</v>
      </c>
      <c r="F281" s="152" t="s">
        <v>1314</v>
      </c>
      <c r="G281" s="153" t="s">
        <v>170</v>
      </c>
      <c r="H281" s="154">
        <v>203.35</v>
      </c>
      <c r="I281" s="155"/>
      <c r="J281" s="156">
        <f>ROUND(I281*H281,2)</f>
        <v>0</v>
      </c>
      <c r="K281" s="157"/>
      <c r="L281" s="33"/>
      <c r="M281" s="158" t="s">
        <v>1</v>
      </c>
      <c r="N281" s="159" t="s">
        <v>35</v>
      </c>
      <c r="O281" s="58"/>
      <c r="P281" s="160">
        <f>O281*H281</f>
        <v>0</v>
      </c>
      <c r="Q281" s="160">
        <v>0</v>
      </c>
      <c r="R281" s="160">
        <f>Q281*H281</f>
        <v>0</v>
      </c>
      <c r="S281" s="160">
        <v>0</v>
      </c>
      <c r="T281" s="161">
        <f>S281*H281</f>
        <v>0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62" t="s">
        <v>171</v>
      </c>
      <c r="AT281" s="162" t="s">
        <v>167</v>
      </c>
      <c r="AU281" s="162" t="s">
        <v>84</v>
      </c>
      <c r="AY281" s="17" t="s">
        <v>164</v>
      </c>
      <c r="BE281" s="163">
        <f>IF(N281="základná",J281,0)</f>
        <v>0</v>
      </c>
      <c r="BF281" s="163">
        <f>IF(N281="znížená",J281,0)</f>
        <v>0</v>
      </c>
      <c r="BG281" s="163">
        <f>IF(N281="zákl. prenesená",J281,0)</f>
        <v>0</v>
      </c>
      <c r="BH281" s="163">
        <f>IF(N281="zníž. prenesená",J281,0)</f>
        <v>0</v>
      </c>
      <c r="BI281" s="163">
        <f>IF(N281="nulová",J281,0)</f>
        <v>0</v>
      </c>
      <c r="BJ281" s="17" t="s">
        <v>84</v>
      </c>
      <c r="BK281" s="163">
        <f>ROUND(I281*H281,2)</f>
        <v>0</v>
      </c>
      <c r="BL281" s="17" t="s">
        <v>171</v>
      </c>
      <c r="BM281" s="162" t="s">
        <v>1336</v>
      </c>
    </row>
    <row r="282" spans="1:65" s="2" customFormat="1" ht="14.45" customHeight="1">
      <c r="A282" s="32"/>
      <c r="B282" s="149"/>
      <c r="C282" s="164" t="s">
        <v>711</v>
      </c>
      <c r="D282" s="164" t="s">
        <v>172</v>
      </c>
      <c r="E282" s="165" t="s">
        <v>1337</v>
      </c>
      <c r="F282" s="166" t="s">
        <v>1338</v>
      </c>
      <c r="G282" s="167" t="s">
        <v>170</v>
      </c>
      <c r="H282" s="168">
        <v>213.517</v>
      </c>
      <c r="I282" s="169"/>
      <c r="J282" s="170">
        <f>ROUND(I282*H282,2)</f>
        <v>0</v>
      </c>
      <c r="K282" s="171"/>
      <c r="L282" s="172"/>
      <c r="M282" s="173" t="s">
        <v>1</v>
      </c>
      <c r="N282" s="174" t="s">
        <v>35</v>
      </c>
      <c r="O282" s="58"/>
      <c r="P282" s="160">
        <f>O282*H282</f>
        <v>0</v>
      </c>
      <c r="Q282" s="160">
        <v>0</v>
      </c>
      <c r="R282" s="160">
        <f>Q282*H282</f>
        <v>0</v>
      </c>
      <c r="S282" s="160">
        <v>0</v>
      </c>
      <c r="T282" s="161">
        <f>S282*H282</f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62" t="s">
        <v>175</v>
      </c>
      <c r="AT282" s="162" t="s">
        <v>172</v>
      </c>
      <c r="AU282" s="162" t="s">
        <v>84</v>
      </c>
      <c r="AY282" s="17" t="s">
        <v>164</v>
      </c>
      <c r="BE282" s="163">
        <f>IF(N282="základná",J282,0)</f>
        <v>0</v>
      </c>
      <c r="BF282" s="163">
        <f>IF(N282="znížená",J282,0)</f>
        <v>0</v>
      </c>
      <c r="BG282" s="163">
        <f>IF(N282="zákl. prenesená",J282,0)</f>
        <v>0</v>
      </c>
      <c r="BH282" s="163">
        <f>IF(N282="zníž. prenesená",J282,0)</f>
        <v>0</v>
      </c>
      <c r="BI282" s="163">
        <f>IF(N282="nulová",J282,0)</f>
        <v>0</v>
      </c>
      <c r="BJ282" s="17" t="s">
        <v>84</v>
      </c>
      <c r="BK282" s="163">
        <f>ROUND(I282*H282,2)</f>
        <v>0</v>
      </c>
      <c r="BL282" s="17" t="s">
        <v>171</v>
      </c>
      <c r="BM282" s="162" t="s">
        <v>1339</v>
      </c>
    </row>
    <row r="283" spans="1:65" s="2" customFormat="1" ht="24.2" customHeight="1">
      <c r="A283" s="32"/>
      <c r="B283" s="149"/>
      <c r="C283" s="150" t="s">
        <v>1340</v>
      </c>
      <c r="D283" s="150" t="s">
        <v>167</v>
      </c>
      <c r="E283" s="151" t="s">
        <v>1341</v>
      </c>
      <c r="F283" s="152" t="s">
        <v>1342</v>
      </c>
      <c r="G283" s="153" t="s">
        <v>180</v>
      </c>
      <c r="H283" s="175"/>
      <c r="I283" s="155"/>
      <c r="J283" s="156">
        <f>ROUND(I283*H283,2)</f>
        <v>0</v>
      </c>
      <c r="K283" s="157"/>
      <c r="L283" s="33"/>
      <c r="M283" s="158" t="s">
        <v>1</v>
      </c>
      <c r="N283" s="159" t="s">
        <v>35</v>
      </c>
      <c r="O283" s="58"/>
      <c r="P283" s="160">
        <f>O283*H283</f>
        <v>0</v>
      </c>
      <c r="Q283" s="160">
        <v>0</v>
      </c>
      <c r="R283" s="160">
        <f>Q283*H283</f>
        <v>0</v>
      </c>
      <c r="S283" s="160">
        <v>0</v>
      </c>
      <c r="T283" s="161">
        <f>S283*H283</f>
        <v>0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62" t="s">
        <v>171</v>
      </c>
      <c r="AT283" s="162" t="s">
        <v>167</v>
      </c>
      <c r="AU283" s="162" t="s">
        <v>84</v>
      </c>
      <c r="AY283" s="17" t="s">
        <v>164</v>
      </c>
      <c r="BE283" s="163">
        <f>IF(N283="základná",J283,0)</f>
        <v>0</v>
      </c>
      <c r="BF283" s="163">
        <f>IF(N283="znížená",J283,0)</f>
        <v>0</v>
      </c>
      <c r="BG283" s="163">
        <f>IF(N283="zákl. prenesená",J283,0)</f>
        <v>0</v>
      </c>
      <c r="BH283" s="163">
        <f>IF(N283="zníž. prenesená",J283,0)</f>
        <v>0</v>
      </c>
      <c r="BI283" s="163">
        <f>IF(N283="nulová",J283,0)</f>
        <v>0</v>
      </c>
      <c r="BJ283" s="17" t="s">
        <v>84</v>
      </c>
      <c r="BK283" s="163">
        <f>ROUND(I283*H283,2)</f>
        <v>0</v>
      </c>
      <c r="BL283" s="17" t="s">
        <v>171</v>
      </c>
      <c r="BM283" s="162" t="s">
        <v>1343</v>
      </c>
    </row>
    <row r="284" spans="1:65" s="12" customFormat="1" ht="22.9" customHeight="1">
      <c r="B284" s="136"/>
      <c r="D284" s="137" t="s">
        <v>68</v>
      </c>
      <c r="E284" s="147" t="s">
        <v>497</v>
      </c>
      <c r="F284" s="147" t="s">
        <v>498</v>
      </c>
      <c r="I284" s="139"/>
      <c r="J284" s="148">
        <f>BK284</f>
        <v>0</v>
      </c>
      <c r="L284" s="136"/>
      <c r="M284" s="141"/>
      <c r="N284" s="142"/>
      <c r="O284" s="142"/>
      <c r="P284" s="143">
        <f>SUM(P285:P289)</f>
        <v>0</v>
      </c>
      <c r="Q284" s="142"/>
      <c r="R284" s="143">
        <f>SUM(R285:R289)</f>
        <v>0</v>
      </c>
      <c r="S284" s="142"/>
      <c r="T284" s="144">
        <f>SUM(T285:T289)</f>
        <v>0</v>
      </c>
      <c r="AR284" s="137" t="s">
        <v>84</v>
      </c>
      <c r="AT284" s="145" t="s">
        <v>68</v>
      </c>
      <c r="AU284" s="145" t="s">
        <v>77</v>
      </c>
      <c r="AY284" s="137" t="s">
        <v>164</v>
      </c>
      <c r="BK284" s="146">
        <f>SUM(BK285:BK289)</f>
        <v>0</v>
      </c>
    </row>
    <row r="285" spans="1:65" s="2" customFormat="1" ht="24.2" customHeight="1">
      <c r="A285" s="32"/>
      <c r="B285" s="149"/>
      <c r="C285" s="150" t="s">
        <v>714</v>
      </c>
      <c r="D285" s="150" t="s">
        <v>167</v>
      </c>
      <c r="E285" s="151" t="s">
        <v>504</v>
      </c>
      <c r="F285" s="152" t="s">
        <v>505</v>
      </c>
      <c r="G285" s="153" t="s">
        <v>170</v>
      </c>
      <c r="H285" s="154">
        <v>0</v>
      </c>
      <c r="I285" s="155"/>
      <c r="J285" s="156">
        <f>ROUND(I285*H285,2)</f>
        <v>0</v>
      </c>
      <c r="K285" s="157"/>
      <c r="L285" s="33"/>
      <c r="M285" s="158" t="s">
        <v>1</v>
      </c>
      <c r="N285" s="159" t="s">
        <v>35</v>
      </c>
      <c r="O285" s="58"/>
      <c r="P285" s="160">
        <f>O285*H285</f>
        <v>0</v>
      </c>
      <c r="Q285" s="160">
        <v>0</v>
      </c>
      <c r="R285" s="160">
        <f>Q285*H285</f>
        <v>0</v>
      </c>
      <c r="S285" s="160">
        <v>0</v>
      </c>
      <c r="T285" s="161">
        <f>S285*H285</f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62" t="s">
        <v>171</v>
      </c>
      <c r="AT285" s="162" t="s">
        <v>167</v>
      </c>
      <c r="AU285" s="162" t="s">
        <v>84</v>
      </c>
      <c r="AY285" s="17" t="s">
        <v>164</v>
      </c>
      <c r="BE285" s="163">
        <f>IF(N285="základná",J285,0)</f>
        <v>0</v>
      </c>
      <c r="BF285" s="163">
        <f>IF(N285="znížená",J285,0)</f>
        <v>0</v>
      </c>
      <c r="BG285" s="163">
        <f>IF(N285="zákl. prenesená",J285,0)</f>
        <v>0</v>
      </c>
      <c r="BH285" s="163">
        <f>IF(N285="zníž. prenesená",J285,0)</f>
        <v>0</v>
      </c>
      <c r="BI285" s="163">
        <f>IF(N285="nulová",J285,0)</f>
        <v>0</v>
      </c>
      <c r="BJ285" s="17" t="s">
        <v>84</v>
      </c>
      <c r="BK285" s="163">
        <f>ROUND(I285*H285,2)</f>
        <v>0</v>
      </c>
      <c r="BL285" s="17" t="s">
        <v>171</v>
      </c>
      <c r="BM285" s="162" t="s">
        <v>1344</v>
      </c>
    </row>
    <row r="286" spans="1:65" s="2" customFormat="1" ht="24.2" customHeight="1">
      <c r="A286" s="32"/>
      <c r="B286" s="149"/>
      <c r="C286" s="150" t="s">
        <v>1345</v>
      </c>
      <c r="D286" s="150" t="s">
        <v>167</v>
      </c>
      <c r="E286" s="151" t="s">
        <v>1346</v>
      </c>
      <c r="F286" s="152" t="s">
        <v>1347</v>
      </c>
      <c r="G286" s="153" t="s">
        <v>170</v>
      </c>
      <c r="H286" s="154">
        <v>0</v>
      </c>
      <c r="I286" s="155"/>
      <c r="J286" s="156">
        <f>ROUND(I286*H286,2)</f>
        <v>0</v>
      </c>
      <c r="K286" s="157"/>
      <c r="L286" s="33"/>
      <c r="M286" s="158" t="s">
        <v>1</v>
      </c>
      <c r="N286" s="159" t="s">
        <v>35</v>
      </c>
      <c r="O286" s="58"/>
      <c r="P286" s="160">
        <f>O286*H286</f>
        <v>0</v>
      </c>
      <c r="Q286" s="160">
        <v>0</v>
      </c>
      <c r="R286" s="160">
        <f>Q286*H286</f>
        <v>0</v>
      </c>
      <c r="S286" s="160">
        <v>0</v>
      </c>
      <c r="T286" s="161">
        <f>S286*H286</f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62" t="s">
        <v>171</v>
      </c>
      <c r="AT286" s="162" t="s">
        <v>167</v>
      </c>
      <c r="AU286" s="162" t="s">
        <v>84</v>
      </c>
      <c r="AY286" s="17" t="s">
        <v>164</v>
      </c>
      <c r="BE286" s="163">
        <f>IF(N286="základná",J286,0)</f>
        <v>0</v>
      </c>
      <c r="BF286" s="163">
        <f>IF(N286="znížená",J286,0)</f>
        <v>0</v>
      </c>
      <c r="BG286" s="163">
        <f>IF(N286="zákl. prenesená",J286,0)</f>
        <v>0</v>
      </c>
      <c r="BH286" s="163">
        <f>IF(N286="zníž. prenesená",J286,0)</f>
        <v>0</v>
      </c>
      <c r="BI286" s="163">
        <f>IF(N286="nulová",J286,0)</f>
        <v>0</v>
      </c>
      <c r="BJ286" s="17" t="s">
        <v>84</v>
      </c>
      <c r="BK286" s="163">
        <f>ROUND(I286*H286,2)</f>
        <v>0</v>
      </c>
      <c r="BL286" s="17" t="s">
        <v>171</v>
      </c>
      <c r="BM286" s="162" t="s">
        <v>1348</v>
      </c>
    </row>
    <row r="287" spans="1:65" s="2" customFormat="1" ht="14.45" customHeight="1">
      <c r="A287" s="32"/>
      <c r="B287" s="149"/>
      <c r="C287" s="150" t="s">
        <v>717</v>
      </c>
      <c r="D287" s="150" t="s">
        <v>167</v>
      </c>
      <c r="E287" s="151" t="s">
        <v>1349</v>
      </c>
      <c r="F287" s="152" t="s">
        <v>1350</v>
      </c>
      <c r="G287" s="153" t="s">
        <v>170</v>
      </c>
      <c r="H287" s="154">
        <v>688.05</v>
      </c>
      <c r="I287" s="155"/>
      <c r="J287" s="156">
        <f>ROUND(I287*H287,2)</f>
        <v>0</v>
      </c>
      <c r="K287" s="157"/>
      <c r="L287" s="33"/>
      <c r="M287" s="158" t="s">
        <v>1</v>
      </c>
      <c r="N287" s="159" t="s">
        <v>35</v>
      </c>
      <c r="O287" s="58"/>
      <c r="P287" s="160">
        <f>O287*H287</f>
        <v>0</v>
      </c>
      <c r="Q287" s="160">
        <v>0</v>
      </c>
      <c r="R287" s="160">
        <f>Q287*H287</f>
        <v>0</v>
      </c>
      <c r="S287" s="160">
        <v>0</v>
      </c>
      <c r="T287" s="161">
        <f>S287*H287</f>
        <v>0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R287" s="162" t="s">
        <v>171</v>
      </c>
      <c r="AT287" s="162" t="s">
        <v>167</v>
      </c>
      <c r="AU287" s="162" t="s">
        <v>84</v>
      </c>
      <c r="AY287" s="17" t="s">
        <v>164</v>
      </c>
      <c r="BE287" s="163">
        <f>IF(N287="základná",J287,0)</f>
        <v>0</v>
      </c>
      <c r="BF287" s="163">
        <f>IF(N287="znížená",J287,0)</f>
        <v>0</v>
      </c>
      <c r="BG287" s="163">
        <f>IF(N287="zákl. prenesená",J287,0)</f>
        <v>0</v>
      </c>
      <c r="BH287" s="163">
        <f>IF(N287="zníž. prenesená",J287,0)</f>
        <v>0</v>
      </c>
      <c r="BI287" s="163">
        <f>IF(N287="nulová",J287,0)</f>
        <v>0</v>
      </c>
      <c r="BJ287" s="17" t="s">
        <v>84</v>
      </c>
      <c r="BK287" s="163">
        <f>ROUND(I287*H287,2)</f>
        <v>0</v>
      </c>
      <c r="BL287" s="17" t="s">
        <v>171</v>
      </c>
      <c r="BM287" s="162" t="s">
        <v>1351</v>
      </c>
    </row>
    <row r="288" spans="1:65" s="2" customFormat="1" ht="14.45" customHeight="1">
      <c r="A288" s="32"/>
      <c r="B288" s="149"/>
      <c r="C288" s="150" t="s">
        <v>1352</v>
      </c>
      <c r="D288" s="150" t="s">
        <v>167</v>
      </c>
      <c r="E288" s="151" t="s">
        <v>555</v>
      </c>
      <c r="F288" s="152" t="s">
        <v>1353</v>
      </c>
      <c r="G288" s="153" t="s">
        <v>170</v>
      </c>
      <c r="H288" s="154">
        <v>408</v>
      </c>
      <c r="I288" s="155"/>
      <c r="J288" s="156">
        <f>ROUND(I288*H288,2)</f>
        <v>0</v>
      </c>
      <c r="K288" s="157"/>
      <c r="L288" s="33"/>
      <c r="M288" s="158" t="s">
        <v>1</v>
      </c>
      <c r="N288" s="159" t="s">
        <v>35</v>
      </c>
      <c r="O288" s="58"/>
      <c r="P288" s="160">
        <f>O288*H288</f>
        <v>0</v>
      </c>
      <c r="Q288" s="160">
        <v>0</v>
      </c>
      <c r="R288" s="160">
        <f>Q288*H288</f>
        <v>0</v>
      </c>
      <c r="S288" s="160">
        <v>0</v>
      </c>
      <c r="T288" s="161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62" t="s">
        <v>171</v>
      </c>
      <c r="AT288" s="162" t="s">
        <v>167</v>
      </c>
      <c r="AU288" s="162" t="s">
        <v>84</v>
      </c>
      <c r="AY288" s="17" t="s">
        <v>164</v>
      </c>
      <c r="BE288" s="163">
        <f>IF(N288="základná",J288,0)</f>
        <v>0</v>
      </c>
      <c r="BF288" s="163">
        <f>IF(N288="znížená",J288,0)</f>
        <v>0</v>
      </c>
      <c r="BG288" s="163">
        <f>IF(N288="zákl. prenesená",J288,0)</f>
        <v>0</v>
      </c>
      <c r="BH288" s="163">
        <f>IF(N288="zníž. prenesená",J288,0)</f>
        <v>0</v>
      </c>
      <c r="BI288" s="163">
        <f>IF(N288="nulová",J288,0)</f>
        <v>0</v>
      </c>
      <c r="BJ288" s="17" t="s">
        <v>84</v>
      </c>
      <c r="BK288" s="163">
        <f>ROUND(I288*H288,2)</f>
        <v>0</v>
      </c>
      <c r="BL288" s="17" t="s">
        <v>171</v>
      </c>
      <c r="BM288" s="162" t="s">
        <v>1354</v>
      </c>
    </row>
    <row r="289" spans="1:65" s="2" customFormat="1" ht="14.45" customHeight="1">
      <c r="A289" s="32"/>
      <c r="B289" s="149"/>
      <c r="C289" s="150" t="s">
        <v>720</v>
      </c>
      <c r="D289" s="150" t="s">
        <v>167</v>
      </c>
      <c r="E289" s="151" t="s">
        <v>1355</v>
      </c>
      <c r="F289" s="152" t="s">
        <v>1356</v>
      </c>
      <c r="G289" s="153" t="s">
        <v>170</v>
      </c>
      <c r="H289" s="154">
        <v>68.7</v>
      </c>
      <c r="I289" s="155"/>
      <c r="J289" s="156">
        <f>ROUND(I289*H289,2)</f>
        <v>0</v>
      </c>
      <c r="K289" s="157"/>
      <c r="L289" s="33"/>
      <c r="M289" s="158" t="s">
        <v>1</v>
      </c>
      <c r="N289" s="159" t="s">
        <v>35</v>
      </c>
      <c r="O289" s="58"/>
      <c r="P289" s="160">
        <f>O289*H289</f>
        <v>0</v>
      </c>
      <c r="Q289" s="160">
        <v>0</v>
      </c>
      <c r="R289" s="160">
        <f>Q289*H289</f>
        <v>0</v>
      </c>
      <c r="S289" s="160">
        <v>0</v>
      </c>
      <c r="T289" s="161">
        <f>S289*H289</f>
        <v>0</v>
      </c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R289" s="162" t="s">
        <v>171</v>
      </c>
      <c r="AT289" s="162" t="s">
        <v>167</v>
      </c>
      <c r="AU289" s="162" t="s">
        <v>84</v>
      </c>
      <c r="AY289" s="17" t="s">
        <v>164</v>
      </c>
      <c r="BE289" s="163">
        <f>IF(N289="základná",J289,0)</f>
        <v>0</v>
      </c>
      <c r="BF289" s="163">
        <f>IF(N289="znížená",J289,0)</f>
        <v>0</v>
      </c>
      <c r="BG289" s="163">
        <f>IF(N289="zákl. prenesená",J289,0)</f>
        <v>0</v>
      </c>
      <c r="BH289" s="163">
        <f>IF(N289="zníž. prenesená",J289,0)</f>
        <v>0</v>
      </c>
      <c r="BI289" s="163">
        <f>IF(N289="nulová",J289,0)</f>
        <v>0</v>
      </c>
      <c r="BJ289" s="17" t="s">
        <v>84</v>
      </c>
      <c r="BK289" s="163">
        <f>ROUND(I289*H289,2)</f>
        <v>0</v>
      </c>
      <c r="BL289" s="17" t="s">
        <v>171</v>
      </c>
      <c r="BM289" s="162" t="s">
        <v>574</v>
      </c>
    </row>
    <row r="290" spans="1:65" s="12" customFormat="1" ht="22.9" customHeight="1">
      <c r="B290" s="136"/>
      <c r="D290" s="137" t="s">
        <v>68</v>
      </c>
      <c r="E290" s="147" t="s">
        <v>1357</v>
      </c>
      <c r="F290" s="147" t="s">
        <v>1358</v>
      </c>
      <c r="I290" s="139"/>
      <c r="J290" s="148">
        <f>BK290</f>
        <v>0</v>
      </c>
      <c r="L290" s="136"/>
      <c r="M290" s="141"/>
      <c r="N290" s="142"/>
      <c r="O290" s="142"/>
      <c r="P290" s="143">
        <f>SUM(P291:P292)</f>
        <v>0</v>
      </c>
      <c r="Q290" s="142"/>
      <c r="R290" s="143">
        <f>SUM(R291:R292)</f>
        <v>0</v>
      </c>
      <c r="S290" s="142"/>
      <c r="T290" s="144">
        <f>SUM(T291:T292)</f>
        <v>0</v>
      </c>
      <c r="AR290" s="137" t="s">
        <v>84</v>
      </c>
      <c r="AT290" s="145" t="s">
        <v>68</v>
      </c>
      <c r="AU290" s="145" t="s">
        <v>77</v>
      </c>
      <c r="AY290" s="137" t="s">
        <v>164</v>
      </c>
      <c r="BK290" s="146">
        <f>SUM(BK291:BK292)</f>
        <v>0</v>
      </c>
    </row>
    <row r="291" spans="1:65" s="2" customFormat="1" ht="14.45" customHeight="1">
      <c r="A291" s="32"/>
      <c r="B291" s="149"/>
      <c r="C291" s="150" t="s">
        <v>1359</v>
      </c>
      <c r="D291" s="150" t="s">
        <v>167</v>
      </c>
      <c r="E291" s="151" t="s">
        <v>1360</v>
      </c>
      <c r="F291" s="152" t="s">
        <v>1361</v>
      </c>
      <c r="G291" s="153" t="s">
        <v>170</v>
      </c>
      <c r="H291" s="154">
        <v>17</v>
      </c>
      <c r="I291" s="155"/>
      <c r="J291" s="156">
        <f>ROUND(I291*H291,2)</f>
        <v>0</v>
      </c>
      <c r="K291" s="157"/>
      <c r="L291" s="33"/>
      <c r="M291" s="158" t="s">
        <v>1</v>
      </c>
      <c r="N291" s="159" t="s">
        <v>35</v>
      </c>
      <c r="O291" s="58"/>
      <c r="P291" s="160">
        <f>O291*H291</f>
        <v>0</v>
      </c>
      <c r="Q291" s="160">
        <v>0</v>
      </c>
      <c r="R291" s="160">
        <f>Q291*H291</f>
        <v>0</v>
      </c>
      <c r="S291" s="160">
        <v>0</v>
      </c>
      <c r="T291" s="161">
        <f>S291*H291</f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62" t="s">
        <v>171</v>
      </c>
      <c r="AT291" s="162" t="s">
        <v>167</v>
      </c>
      <c r="AU291" s="162" t="s">
        <v>84</v>
      </c>
      <c r="AY291" s="17" t="s">
        <v>164</v>
      </c>
      <c r="BE291" s="163">
        <f>IF(N291="základná",J291,0)</f>
        <v>0</v>
      </c>
      <c r="BF291" s="163">
        <f>IF(N291="znížená",J291,0)</f>
        <v>0</v>
      </c>
      <c r="BG291" s="163">
        <f>IF(N291="zákl. prenesená",J291,0)</f>
        <v>0</v>
      </c>
      <c r="BH291" s="163">
        <f>IF(N291="zníž. prenesená",J291,0)</f>
        <v>0</v>
      </c>
      <c r="BI291" s="163">
        <f>IF(N291="nulová",J291,0)</f>
        <v>0</v>
      </c>
      <c r="BJ291" s="17" t="s">
        <v>84</v>
      </c>
      <c r="BK291" s="163">
        <f>ROUND(I291*H291,2)</f>
        <v>0</v>
      </c>
      <c r="BL291" s="17" t="s">
        <v>171</v>
      </c>
      <c r="BM291" s="162" t="s">
        <v>1362</v>
      </c>
    </row>
    <row r="292" spans="1:65" s="2" customFormat="1" ht="24.2" customHeight="1">
      <c r="A292" s="32"/>
      <c r="B292" s="149"/>
      <c r="C292" s="150" t="s">
        <v>723</v>
      </c>
      <c r="D292" s="150" t="s">
        <v>167</v>
      </c>
      <c r="E292" s="151" t="s">
        <v>1363</v>
      </c>
      <c r="F292" s="152" t="s">
        <v>1364</v>
      </c>
      <c r="G292" s="153" t="s">
        <v>180</v>
      </c>
      <c r="H292" s="175"/>
      <c r="I292" s="155"/>
      <c r="J292" s="156">
        <f>ROUND(I292*H292,2)</f>
        <v>0</v>
      </c>
      <c r="K292" s="157"/>
      <c r="L292" s="33"/>
      <c r="M292" s="176" t="s">
        <v>1</v>
      </c>
      <c r="N292" s="177" t="s">
        <v>35</v>
      </c>
      <c r="O292" s="178"/>
      <c r="P292" s="179">
        <f>O292*H292</f>
        <v>0</v>
      </c>
      <c r="Q292" s="179">
        <v>0</v>
      </c>
      <c r="R292" s="179">
        <f>Q292*H292</f>
        <v>0</v>
      </c>
      <c r="S292" s="179">
        <v>0</v>
      </c>
      <c r="T292" s="180">
        <f>S292*H292</f>
        <v>0</v>
      </c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62" t="s">
        <v>171</v>
      </c>
      <c r="AT292" s="162" t="s">
        <v>167</v>
      </c>
      <c r="AU292" s="162" t="s">
        <v>84</v>
      </c>
      <c r="AY292" s="17" t="s">
        <v>164</v>
      </c>
      <c r="BE292" s="163">
        <f>IF(N292="základná",J292,0)</f>
        <v>0</v>
      </c>
      <c r="BF292" s="163">
        <f>IF(N292="znížená",J292,0)</f>
        <v>0</v>
      </c>
      <c r="BG292" s="163">
        <f>IF(N292="zákl. prenesená",J292,0)</f>
        <v>0</v>
      </c>
      <c r="BH292" s="163">
        <f>IF(N292="zníž. prenesená",J292,0)</f>
        <v>0</v>
      </c>
      <c r="BI292" s="163">
        <f>IF(N292="nulová",J292,0)</f>
        <v>0</v>
      </c>
      <c r="BJ292" s="17" t="s">
        <v>84</v>
      </c>
      <c r="BK292" s="163">
        <f>ROUND(I292*H292,2)</f>
        <v>0</v>
      </c>
      <c r="BL292" s="17" t="s">
        <v>171</v>
      </c>
      <c r="BM292" s="162" t="s">
        <v>1365</v>
      </c>
    </row>
    <row r="293" spans="1:65" s="2" customFormat="1" ht="6.95" customHeight="1">
      <c r="A293" s="32"/>
      <c r="B293" s="47"/>
      <c r="C293" s="48"/>
      <c r="D293" s="48"/>
      <c r="E293" s="48"/>
      <c r="F293" s="48"/>
      <c r="G293" s="48"/>
      <c r="H293" s="48"/>
      <c r="I293" s="48"/>
      <c r="J293" s="48"/>
      <c r="K293" s="48"/>
      <c r="L293" s="33"/>
      <c r="M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</row>
  </sheetData>
  <autoFilter ref="C140:K292" xr:uid="{00000000-0009-0000-0000-000007000000}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68"/>
  <sheetViews>
    <sheetView showGridLines="0" workbookViewId="0">
      <selection activeCell="E20" sqref="E20:H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5</v>
      </c>
      <c r="M2" s="323"/>
      <c r="N2" s="323"/>
      <c r="O2" s="323"/>
      <c r="P2" s="323"/>
      <c r="Q2" s="323"/>
      <c r="R2" s="323"/>
      <c r="S2" s="323"/>
      <c r="T2" s="323"/>
      <c r="U2" s="323"/>
      <c r="V2" s="323"/>
      <c r="AT2" s="17" t="s">
        <v>103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69</v>
      </c>
    </row>
    <row r="4" spans="1:46" s="1" customFormat="1" ht="24.95" customHeight="1">
      <c r="B4" s="20"/>
      <c r="D4" s="21" t="s">
        <v>140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356" t="str">
        <f>'Rekapitulácia stavby'!K6</f>
        <v>Rekonštrukcia predškolského zariadenia MŠ Hrebendova,Lunik IX Košice</v>
      </c>
      <c r="F7" s="357"/>
      <c r="G7" s="357"/>
      <c r="H7" s="357"/>
      <c r="L7" s="20"/>
    </row>
    <row r="8" spans="1:46" s="1" customFormat="1" ht="12" customHeight="1">
      <c r="B8" s="20"/>
      <c r="D8" s="27" t="s">
        <v>141</v>
      </c>
      <c r="L8" s="20"/>
    </row>
    <row r="9" spans="1:46" s="2" customFormat="1" ht="16.5" customHeight="1">
      <c r="A9" s="32"/>
      <c r="B9" s="33"/>
      <c r="C9" s="32"/>
      <c r="D9" s="32"/>
      <c r="E9" s="356" t="s">
        <v>1058</v>
      </c>
      <c r="F9" s="355"/>
      <c r="G9" s="355"/>
      <c r="H9" s="355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183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52" t="s">
        <v>1366</v>
      </c>
      <c r="F11" s="355"/>
      <c r="G11" s="355"/>
      <c r="H11" s="355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tr">
        <f>IF('Rekapitulácia stavby'!E11="","",'Rekapitulácia stavby'!E11)</f>
        <v xml:space="preserve"> </v>
      </c>
      <c r="F17" s="32"/>
      <c r="G17" s="32"/>
      <c r="H17" s="32"/>
      <c r="I17" s="27" t="s">
        <v>23</v>
      </c>
      <c r="J17" s="25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358"/>
      <c r="F20" s="328"/>
      <c r="G20" s="328"/>
      <c r="H20" s="328"/>
      <c r="I20" s="27" t="s">
        <v>23</v>
      </c>
      <c r="J20" s="28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25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 xml:space="preserve"> 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27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 xml:space="preserve"> 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28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332" t="s">
        <v>1</v>
      </c>
      <c r="F29" s="332"/>
      <c r="G29" s="332"/>
      <c r="H29" s="332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29</v>
      </c>
      <c r="E32" s="32"/>
      <c r="F32" s="32"/>
      <c r="G32" s="32"/>
      <c r="H32" s="32"/>
      <c r="I32" s="32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31</v>
      </c>
      <c r="G34" s="32"/>
      <c r="H34" s="32"/>
      <c r="I34" s="36" t="s">
        <v>30</v>
      </c>
      <c r="J34" s="36" t="s">
        <v>32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33</v>
      </c>
      <c r="E35" s="27" t="s">
        <v>34</v>
      </c>
      <c r="F35" s="104">
        <f>ROUND((SUM(BE125:BE167)),  2)</f>
        <v>0</v>
      </c>
      <c r="G35" s="32"/>
      <c r="H35" s="32"/>
      <c r="I35" s="105">
        <v>0.2</v>
      </c>
      <c r="J35" s="104">
        <f>ROUND(((SUM(BE125:BE167))*I35),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35</v>
      </c>
      <c r="F36" s="104">
        <f>ROUND((SUM(BF125:BF167)),  2)</f>
        <v>0</v>
      </c>
      <c r="G36" s="32"/>
      <c r="H36" s="32"/>
      <c r="I36" s="105">
        <v>0.2</v>
      </c>
      <c r="J36" s="104">
        <f>ROUND(((SUM(BF125:BF167))*I36),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36</v>
      </c>
      <c r="F37" s="104">
        <f>ROUND((SUM(BG125:BG167)),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37</v>
      </c>
      <c r="F38" s="104">
        <f>ROUND((SUM(BH125:BH167)),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38</v>
      </c>
      <c r="F39" s="104">
        <f>ROUND((SUM(BI125:BI167)),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39</v>
      </c>
      <c r="E41" s="60"/>
      <c r="F41" s="60"/>
      <c r="G41" s="108" t="s">
        <v>40</v>
      </c>
      <c r="H41" s="109" t="s">
        <v>41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42</v>
      </c>
      <c r="E50" s="44"/>
      <c r="F50" s="44"/>
      <c r="G50" s="43" t="s">
        <v>43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44</v>
      </c>
      <c r="E61" s="35"/>
      <c r="F61" s="112" t="s">
        <v>45</v>
      </c>
      <c r="G61" s="45" t="s">
        <v>44</v>
      </c>
      <c r="H61" s="35"/>
      <c r="I61" s="35"/>
      <c r="J61" s="113" t="s">
        <v>45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46</v>
      </c>
      <c r="E65" s="46"/>
      <c r="F65" s="46"/>
      <c r="G65" s="43" t="s">
        <v>47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44</v>
      </c>
      <c r="E76" s="35"/>
      <c r="F76" s="112" t="s">
        <v>45</v>
      </c>
      <c r="G76" s="45" t="s">
        <v>44</v>
      </c>
      <c r="H76" s="35"/>
      <c r="I76" s="35"/>
      <c r="J76" s="113" t="s">
        <v>45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143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56" t="str">
        <f>E7</f>
        <v>Rekonštrukcia predškolského zariadenia MŠ Hrebendova,Lunik IX Košice</v>
      </c>
      <c r="F85" s="357"/>
      <c r="G85" s="357"/>
      <c r="H85" s="357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141</v>
      </c>
      <c r="L86" s="20"/>
    </row>
    <row r="87" spans="1:31" s="2" customFormat="1" ht="16.5" customHeight="1">
      <c r="A87" s="32"/>
      <c r="B87" s="33"/>
      <c r="C87" s="32"/>
      <c r="D87" s="32"/>
      <c r="E87" s="356" t="s">
        <v>1058</v>
      </c>
      <c r="F87" s="355"/>
      <c r="G87" s="355"/>
      <c r="H87" s="355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183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52" t="str">
        <f>E11</f>
        <v>02 - VZT</v>
      </c>
      <c r="F89" s="355"/>
      <c r="G89" s="355"/>
      <c r="H89" s="355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 xml:space="preserve"> </v>
      </c>
      <c r="G91" s="32"/>
      <c r="H91" s="32"/>
      <c r="I91" s="27" t="s">
        <v>20</v>
      </c>
      <c r="J91" s="55" t="str">
        <f>IF(J14="","",J14)</f>
        <v/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 xml:space="preserve"> </v>
      </c>
      <c r="G93" s="32"/>
      <c r="H93" s="32"/>
      <c r="I93" s="27" t="s">
        <v>25</v>
      </c>
      <c r="J93" s="30" t="str">
        <f>E23</f>
        <v xml:space="preserve"> 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24</v>
      </c>
      <c r="D94" s="32"/>
      <c r="E94" s="32"/>
      <c r="F94" s="25" t="str">
        <f>IF(E20="","",E20)</f>
        <v/>
      </c>
      <c r="G94" s="32"/>
      <c r="H94" s="32"/>
      <c r="I94" s="27" t="s">
        <v>27</v>
      </c>
      <c r="J94" s="30" t="str">
        <f>E26</f>
        <v xml:space="preserve"> 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144</v>
      </c>
      <c r="D96" s="106"/>
      <c r="E96" s="106"/>
      <c r="F96" s="106"/>
      <c r="G96" s="106"/>
      <c r="H96" s="106"/>
      <c r="I96" s="106"/>
      <c r="J96" s="115" t="s">
        <v>145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146</v>
      </c>
      <c r="D98" s="32"/>
      <c r="E98" s="32"/>
      <c r="F98" s="32"/>
      <c r="G98" s="32"/>
      <c r="H98" s="32"/>
      <c r="I98" s="32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147</v>
      </c>
    </row>
    <row r="99" spans="1:47" s="9" customFormat="1" ht="24.95" customHeight="1">
      <c r="B99" s="117"/>
      <c r="D99" s="118" t="s">
        <v>858</v>
      </c>
      <c r="E99" s="119"/>
      <c r="F99" s="119"/>
      <c r="G99" s="119"/>
      <c r="H99" s="119"/>
      <c r="I99" s="119"/>
      <c r="J99" s="120">
        <f>J126</f>
        <v>0</v>
      </c>
      <c r="L99" s="117"/>
    </row>
    <row r="100" spans="1:47" s="10" customFormat="1" ht="19.899999999999999" customHeight="1">
      <c r="B100" s="121"/>
      <c r="D100" s="122" t="s">
        <v>1367</v>
      </c>
      <c r="E100" s="123"/>
      <c r="F100" s="123"/>
      <c r="G100" s="123"/>
      <c r="H100" s="123"/>
      <c r="I100" s="123"/>
      <c r="J100" s="124">
        <f>J127</f>
        <v>0</v>
      </c>
      <c r="L100" s="121"/>
    </row>
    <row r="101" spans="1:47" s="10" customFormat="1" ht="14.85" customHeight="1">
      <c r="B101" s="121"/>
      <c r="D101" s="122" t="s">
        <v>1368</v>
      </c>
      <c r="E101" s="123"/>
      <c r="F101" s="123"/>
      <c r="G101" s="123"/>
      <c r="H101" s="123"/>
      <c r="I101" s="123"/>
      <c r="J101" s="124">
        <f>J128</f>
        <v>0</v>
      </c>
      <c r="L101" s="121"/>
    </row>
    <row r="102" spans="1:47" s="10" customFormat="1" ht="14.85" customHeight="1">
      <c r="B102" s="121"/>
      <c r="D102" s="122" t="s">
        <v>1369</v>
      </c>
      <c r="E102" s="123"/>
      <c r="F102" s="123"/>
      <c r="G102" s="123"/>
      <c r="H102" s="123"/>
      <c r="I102" s="123"/>
      <c r="J102" s="124">
        <f>J141</f>
        <v>0</v>
      </c>
      <c r="L102" s="121"/>
    </row>
    <row r="103" spans="1:47" s="10" customFormat="1" ht="14.85" customHeight="1">
      <c r="B103" s="121"/>
      <c r="D103" s="122" t="s">
        <v>1370</v>
      </c>
      <c r="E103" s="123"/>
      <c r="F103" s="123"/>
      <c r="G103" s="123"/>
      <c r="H103" s="123"/>
      <c r="I103" s="123"/>
      <c r="J103" s="124">
        <f>J152</f>
        <v>0</v>
      </c>
      <c r="L103" s="121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150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14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6.5" customHeight="1">
      <c r="A113" s="32"/>
      <c r="B113" s="33"/>
      <c r="C113" s="32"/>
      <c r="D113" s="32"/>
      <c r="E113" s="356" t="str">
        <f>E7</f>
        <v>Rekonštrukcia predškolského zariadenia MŠ Hrebendova,Lunik IX Košice</v>
      </c>
      <c r="F113" s="357"/>
      <c r="G113" s="357"/>
      <c r="H113" s="357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1" customFormat="1" ht="12" customHeight="1">
      <c r="B114" s="20"/>
      <c r="C114" s="27" t="s">
        <v>141</v>
      </c>
      <c r="L114" s="20"/>
    </row>
    <row r="115" spans="1:63" s="2" customFormat="1" ht="16.5" customHeight="1">
      <c r="A115" s="32"/>
      <c r="B115" s="33"/>
      <c r="C115" s="32"/>
      <c r="D115" s="32"/>
      <c r="E115" s="356" t="s">
        <v>1058</v>
      </c>
      <c r="F115" s="355"/>
      <c r="G115" s="355"/>
      <c r="H115" s="355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2" customHeight="1">
      <c r="A116" s="32"/>
      <c r="B116" s="33"/>
      <c r="C116" s="27" t="s">
        <v>183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6.5" customHeight="1">
      <c r="A117" s="32"/>
      <c r="B117" s="33"/>
      <c r="C117" s="32"/>
      <c r="D117" s="32"/>
      <c r="E117" s="352" t="str">
        <f>E11</f>
        <v>02 - VZT</v>
      </c>
      <c r="F117" s="355"/>
      <c r="G117" s="355"/>
      <c r="H117" s="355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18</v>
      </c>
      <c r="D119" s="32"/>
      <c r="E119" s="32"/>
      <c r="F119" s="25" t="str">
        <f>F14</f>
        <v xml:space="preserve"> </v>
      </c>
      <c r="G119" s="32"/>
      <c r="H119" s="32"/>
      <c r="I119" s="27" t="s">
        <v>20</v>
      </c>
      <c r="J119" s="55" t="str">
        <f>IF(J14="","",J14)</f>
        <v/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15.2" customHeight="1">
      <c r="A121" s="32"/>
      <c r="B121" s="33"/>
      <c r="C121" s="27" t="s">
        <v>21</v>
      </c>
      <c r="D121" s="32"/>
      <c r="E121" s="32"/>
      <c r="F121" s="25" t="str">
        <f>E17</f>
        <v xml:space="preserve"> </v>
      </c>
      <c r="G121" s="32"/>
      <c r="H121" s="32"/>
      <c r="I121" s="27" t="s">
        <v>25</v>
      </c>
      <c r="J121" s="30" t="str">
        <f>E23</f>
        <v xml:space="preserve"> 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24</v>
      </c>
      <c r="D122" s="32"/>
      <c r="E122" s="32"/>
      <c r="F122" s="25" t="str">
        <f>IF(E20="","",E20)</f>
        <v/>
      </c>
      <c r="G122" s="32"/>
      <c r="H122" s="32"/>
      <c r="I122" s="27" t="s">
        <v>27</v>
      </c>
      <c r="J122" s="30" t="str">
        <f>E26</f>
        <v xml:space="preserve"> 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11" customFormat="1" ht="29.25" customHeight="1">
      <c r="A124" s="125"/>
      <c r="B124" s="126"/>
      <c r="C124" s="127" t="s">
        <v>151</v>
      </c>
      <c r="D124" s="128" t="s">
        <v>54</v>
      </c>
      <c r="E124" s="128" t="s">
        <v>50</v>
      </c>
      <c r="F124" s="128" t="s">
        <v>51</v>
      </c>
      <c r="G124" s="128" t="s">
        <v>152</v>
      </c>
      <c r="H124" s="128" t="s">
        <v>153</v>
      </c>
      <c r="I124" s="128" t="s">
        <v>154</v>
      </c>
      <c r="J124" s="129" t="s">
        <v>145</v>
      </c>
      <c r="K124" s="130" t="s">
        <v>155</v>
      </c>
      <c r="L124" s="131"/>
      <c r="M124" s="62" t="s">
        <v>1</v>
      </c>
      <c r="N124" s="63" t="s">
        <v>33</v>
      </c>
      <c r="O124" s="63" t="s">
        <v>156</v>
      </c>
      <c r="P124" s="63" t="s">
        <v>157</v>
      </c>
      <c r="Q124" s="63" t="s">
        <v>158</v>
      </c>
      <c r="R124" s="63" t="s">
        <v>159</v>
      </c>
      <c r="S124" s="63" t="s">
        <v>160</v>
      </c>
      <c r="T124" s="64" t="s">
        <v>161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3" s="2" customFormat="1" ht="22.9" customHeight="1">
      <c r="A125" s="32"/>
      <c r="B125" s="33"/>
      <c r="C125" s="69" t="s">
        <v>146</v>
      </c>
      <c r="D125" s="32"/>
      <c r="E125" s="32"/>
      <c r="F125" s="32"/>
      <c r="G125" s="32"/>
      <c r="H125" s="32"/>
      <c r="I125" s="32"/>
      <c r="J125" s="132">
        <f>BK125</f>
        <v>0</v>
      </c>
      <c r="K125" s="32"/>
      <c r="L125" s="33"/>
      <c r="M125" s="65"/>
      <c r="N125" s="56"/>
      <c r="O125" s="66"/>
      <c r="P125" s="133">
        <f>P126</f>
        <v>0</v>
      </c>
      <c r="Q125" s="66"/>
      <c r="R125" s="133">
        <f>R126</f>
        <v>0</v>
      </c>
      <c r="S125" s="66"/>
      <c r="T125" s="134">
        <f>T126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68</v>
      </c>
      <c r="AU125" s="17" t="s">
        <v>147</v>
      </c>
      <c r="BK125" s="135">
        <f>BK126</f>
        <v>0</v>
      </c>
    </row>
    <row r="126" spans="1:63" s="12" customFormat="1" ht="25.9" customHeight="1">
      <c r="B126" s="136"/>
      <c r="D126" s="137" t="s">
        <v>68</v>
      </c>
      <c r="E126" s="138" t="s">
        <v>172</v>
      </c>
      <c r="F126" s="138" t="s">
        <v>1022</v>
      </c>
      <c r="I126" s="139"/>
      <c r="J126" s="140">
        <f>BK126</f>
        <v>0</v>
      </c>
      <c r="L126" s="136"/>
      <c r="M126" s="141"/>
      <c r="N126" s="142"/>
      <c r="O126" s="142"/>
      <c r="P126" s="143">
        <f>P127</f>
        <v>0</v>
      </c>
      <c r="Q126" s="142"/>
      <c r="R126" s="143">
        <f>R127</f>
        <v>0</v>
      </c>
      <c r="S126" s="142"/>
      <c r="T126" s="144">
        <f>T127</f>
        <v>0</v>
      </c>
      <c r="AR126" s="137" t="s">
        <v>177</v>
      </c>
      <c r="AT126" s="145" t="s">
        <v>68</v>
      </c>
      <c r="AU126" s="145" t="s">
        <v>69</v>
      </c>
      <c r="AY126" s="137" t="s">
        <v>164</v>
      </c>
      <c r="BK126" s="146">
        <f>BK127</f>
        <v>0</v>
      </c>
    </row>
    <row r="127" spans="1:63" s="12" customFormat="1" ht="22.9" customHeight="1">
      <c r="B127" s="136"/>
      <c r="D127" s="137" t="s">
        <v>68</v>
      </c>
      <c r="E127" s="147" t="s">
        <v>1371</v>
      </c>
      <c r="F127" s="147" t="s">
        <v>1372</v>
      </c>
      <c r="I127" s="139"/>
      <c r="J127" s="148">
        <f>BK127</f>
        <v>0</v>
      </c>
      <c r="L127" s="136"/>
      <c r="M127" s="141"/>
      <c r="N127" s="142"/>
      <c r="O127" s="142"/>
      <c r="P127" s="143">
        <f>P128+P141+P152</f>
        <v>0</v>
      </c>
      <c r="Q127" s="142"/>
      <c r="R127" s="143">
        <f>R128+R141+R152</f>
        <v>0</v>
      </c>
      <c r="S127" s="142"/>
      <c r="T127" s="144">
        <f>T128+T141+T152</f>
        <v>0</v>
      </c>
      <c r="AR127" s="137" t="s">
        <v>177</v>
      </c>
      <c r="AT127" s="145" t="s">
        <v>68</v>
      </c>
      <c r="AU127" s="145" t="s">
        <v>77</v>
      </c>
      <c r="AY127" s="137" t="s">
        <v>164</v>
      </c>
      <c r="BK127" s="146">
        <f>BK128+BK141+BK152</f>
        <v>0</v>
      </c>
    </row>
    <row r="128" spans="1:63" s="12" customFormat="1" ht="20.85" customHeight="1">
      <c r="B128" s="136"/>
      <c r="D128" s="137" t="s">
        <v>68</v>
      </c>
      <c r="E128" s="147" t="s">
        <v>1373</v>
      </c>
      <c r="F128" s="147" t="s">
        <v>1374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SUM(P129:P140)</f>
        <v>0</v>
      </c>
      <c r="Q128" s="142"/>
      <c r="R128" s="143">
        <f>SUM(R129:R140)</f>
        <v>0</v>
      </c>
      <c r="S128" s="142"/>
      <c r="T128" s="144">
        <f>SUM(T129:T140)</f>
        <v>0</v>
      </c>
      <c r="AR128" s="137" t="s">
        <v>177</v>
      </c>
      <c r="AT128" s="145" t="s">
        <v>68</v>
      </c>
      <c r="AU128" s="145" t="s">
        <v>84</v>
      </c>
      <c r="AY128" s="137" t="s">
        <v>164</v>
      </c>
      <c r="BK128" s="146">
        <f>SUM(BK129:BK140)</f>
        <v>0</v>
      </c>
    </row>
    <row r="129" spans="1:65" s="2" customFormat="1" ht="24.2" customHeight="1">
      <c r="A129" s="32"/>
      <c r="B129" s="149"/>
      <c r="C129" s="164" t="s">
        <v>84</v>
      </c>
      <c r="D129" s="164" t="s">
        <v>172</v>
      </c>
      <c r="E129" s="165" t="s">
        <v>1375</v>
      </c>
      <c r="F129" s="166" t="s">
        <v>1376</v>
      </c>
      <c r="G129" s="167" t="s">
        <v>293</v>
      </c>
      <c r="H129" s="168">
        <v>1</v>
      </c>
      <c r="I129" s="169"/>
      <c r="J129" s="170">
        <f t="shared" ref="J129:J140" si="0">ROUND(I129*H129,2)</f>
        <v>0</v>
      </c>
      <c r="K129" s="171"/>
      <c r="L129" s="172"/>
      <c r="M129" s="173" t="s">
        <v>1</v>
      </c>
      <c r="N129" s="174" t="s">
        <v>35</v>
      </c>
      <c r="O129" s="58"/>
      <c r="P129" s="160">
        <f t="shared" ref="P129:P140" si="1">O129*H129</f>
        <v>0</v>
      </c>
      <c r="Q129" s="160">
        <v>0</v>
      </c>
      <c r="R129" s="160">
        <f t="shared" ref="R129:R140" si="2">Q129*H129</f>
        <v>0</v>
      </c>
      <c r="S129" s="160">
        <v>0</v>
      </c>
      <c r="T129" s="161">
        <f t="shared" ref="T129:T140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574</v>
      </c>
      <c r="AT129" s="162" t="s">
        <v>172</v>
      </c>
      <c r="AU129" s="162" t="s">
        <v>177</v>
      </c>
      <c r="AY129" s="17" t="s">
        <v>164</v>
      </c>
      <c r="BE129" s="163">
        <f t="shared" ref="BE129:BE140" si="4">IF(N129="základná",J129,0)</f>
        <v>0</v>
      </c>
      <c r="BF129" s="163">
        <f t="shared" ref="BF129:BF140" si="5">IF(N129="znížená",J129,0)</f>
        <v>0</v>
      </c>
      <c r="BG129" s="163">
        <f t="shared" ref="BG129:BG140" si="6">IF(N129="zákl. prenesená",J129,0)</f>
        <v>0</v>
      </c>
      <c r="BH129" s="163">
        <f t="shared" ref="BH129:BH140" si="7">IF(N129="zníž. prenesená",J129,0)</f>
        <v>0</v>
      </c>
      <c r="BI129" s="163">
        <f t="shared" ref="BI129:BI140" si="8">IF(N129="nulová",J129,0)</f>
        <v>0</v>
      </c>
      <c r="BJ129" s="17" t="s">
        <v>84</v>
      </c>
      <c r="BK129" s="163">
        <f t="shared" ref="BK129:BK140" si="9">ROUND(I129*H129,2)</f>
        <v>0</v>
      </c>
      <c r="BL129" s="17" t="s">
        <v>472</v>
      </c>
      <c r="BM129" s="162" t="s">
        <v>84</v>
      </c>
    </row>
    <row r="130" spans="1:65" s="2" customFormat="1" ht="14.45" customHeight="1">
      <c r="A130" s="32"/>
      <c r="B130" s="149"/>
      <c r="C130" s="164" t="s">
        <v>177</v>
      </c>
      <c r="D130" s="164" t="s">
        <v>172</v>
      </c>
      <c r="E130" s="165" t="s">
        <v>1377</v>
      </c>
      <c r="F130" s="166" t="s">
        <v>1378</v>
      </c>
      <c r="G130" s="167" t="s">
        <v>293</v>
      </c>
      <c r="H130" s="168">
        <v>1</v>
      </c>
      <c r="I130" s="169"/>
      <c r="J130" s="170">
        <f t="shared" si="0"/>
        <v>0</v>
      </c>
      <c r="K130" s="171"/>
      <c r="L130" s="172"/>
      <c r="M130" s="173" t="s">
        <v>1</v>
      </c>
      <c r="N130" s="174" t="s">
        <v>35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574</v>
      </c>
      <c r="AT130" s="162" t="s">
        <v>172</v>
      </c>
      <c r="AU130" s="162" t="s">
        <v>177</v>
      </c>
      <c r="AY130" s="17" t="s">
        <v>164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472</v>
      </c>
      <c r="BM130" s="162" t="s">
        <v>176</v>
      </c>
    </row>
    <row r="131" spans="1:65" s="2" customFormat="1" ht="14.45" customHeight="1">
      <c r="A131" s="32"/>
      <c r="B131" s="149"/>
      <c r="C131" s="164" t="s">
        <v>176</v>
      </c>
      <c r="D131" s="164" t="s">
        <v>172</v>
      </c>
      <c r="E131" s="165" t="s">
        <v>1379</v>
      </c>
      <c r="F131" s="166" t="s">
        <v>1380</v>
      </c>
      <c r="G131" s="167" t="s">
        <v>293</v>
      </c>
      <c r="H131" s="168">
        <v>0</v>
      </c>
      <c r="I131" s="169"/>
      <c r="J131" s="170">
        <f t="shared" si="0"/>
        <v>0</v>
      </c>
      <c r="K131" s="171"/>
      <c r="L131" s="172"/>
      <c r="M131" s="173" t="s">
        <v>1</v>
      </c>
      <c r="N131" s="174" t="s">
        <v>35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574</v>
      </c>
      <c r="AT131" s="162" t="s">
        <v>172</v>
      </c>
      <c r="AU131" s="162" t="s">
        <v>177</v>
      </c>
      <c r="AY131" s="17" t="s">
        <v>164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472</v>
      </c>
      <c r="BM131" s="162" t="s">
        <v>181</v>
      </c>
    </row>
    <row r="132" spans="1:65" s="2" customFormat="1" ht="14.45" customHeight="1">
      <c r="A132" s="32"/>
      <c r="B132" s="149"/>
      <c r="C132" s="164" t="s">
        <v>216</v>
      </c>
      <c r="D132" s="164" t="s">
        <v>172</v>
      </c>
      <c r="E132" s="165" t="s">
        <v>1381</v>
      </c>
      <c r="F132" s="166" t="s">
        <v>1382</v>
      </c>
      <c r="G132" s="167" t="s">
        <v>293</v>
      </c>
      <c r="H132" s="168">
        <v>0</v>
      </c>
      <c r="I132" s="169"/>
      <c r="J132" s="170">
        <f t="shared" si="0"/>
        <v>0</v>
      </c>
      <c r="K132" s="171"/>
      <c r="L132" s="172"/>
      <c r="M132" s="173" t="s">
        <v>1</v>
      </c>
      <c r="N132" s="174" t="s">
        <v>35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574</v>
      </c>
      <c r="AT132" s="162" t="s">
        <v>172</v>
      </c>
      <c r="AU132" s="162" t="s">
        <v>177</v>
      </c>
      <c r="AY132" s="17" t="s">
        <v>164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472</v>
      </c>
      <c r="BM132" s="162" t="s">
        <v>227</v>
      </c>
    </row>
    <row r="133" spans="1:65" s="2" customFormat="1" ht="14.45" customHeight="1">
      <c r="A133" s="32"/>
      <c r="B133" s="149"/>
      <c r="C133" s="164" t="s">
        <v>181</v>
      </c>
      <c r="D133" s="164" t="s">
        <v>172</v>
      </c>
      <c r="E133" s="165" t="s">
        <v>1383</v>
      </c>
      <c r="F133" s="166" t="s">
        <v>1384</v>
      </c>
      <c r="G133" s="167" t="s">
        <v>293</v>
      </c>
      <c r="H133" s="168">
        <v>4</v>
      </c>
      <c r="I133" s="169"/>
      <c r="J133" s="170">
        <f t="shared" si="0"/>
        <v>0</v>
      </c>
      <c r="K133" s="171"/>
      <c r="L133" s="172"/>
      <c r="M133" s="173" t="s">
        <v>1</v>
      </c>
      <c r="N133" s="174" t="s">
        <v>35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574</v>
      </c>
      <c r="AT133" s="162" t="s">
        <v>172</v>
      </c>
      <c r="AU133" s="162" t="s">
        <v>177</v>
      </c>
      <c r="AY133" s="17" t="s">
        <v>164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472</v>
      </c>
      <c r="BM133" s="162" t="s">
        <v>238</v>
      </c>
    </row>
    <row r="134" spans="1:65" s="2" customFormat="1" ht="14.45" customHeight="1">
      <c r="A134" s="32"/>
      <c r="B134" s="149"/>
      <c r="C134" s="164" t="s">
        <v>223</v>
      </c>
      <c r="D134" s="164" t="s">
        <v>172</v>
      </c>
      <c r="E134" s="165" t="s">
        <v>1385</v>
      </c>
      <c r="F134" s="166" t="s">
        <v>1386</v>
      </c>
      <c r="G134" s="167" t="s">
        <v>293</v>
      </c>
      <c r="H134" s="168">
        <v>3</v>
      </c>
      <c r="I134" s="169"/>
      <c r="J134" s="170">
        <f t="shared" si="0"/>
        <v>0</v>
      </c>
      <c r="K134" s="171"/>
      <c r="L134" s="172"/>
      <c r="M134" s="173" t="s">
        <v>1</v>
      </c>
      <c r="N134" s="174" t="s">
        <v>35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574</v>
      </c>
      <c r="AT134" s="162" t="s">
        <v>172</v>
      </c>
      <c r="AU134" s="162" t="s">
        <v>177</v>
      </c>
      <c r="AY134" s="17" t="s">
        <v>164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472</v>
      </c>
      <c r="BM134" s="162" t="s">
        <v>247</v>
      </c>
    </row>
    <row r="135" spans="1:65" s="2" customFormat="1" ht="14.45" customHeight="1">
      <c r="A135" s="32"/>
      <c r="B135" s="149"/>
      <c r="C135" s="164" t="s">
        <v>227</v>
      </c>
      <c r="D135" s="164" t="s">
        <v>172</v>
      </c>
      <c r="E135" s="165" t="s">
        <v>1387</v>
      </c>
      <c r="F135" s="166" t="s">
        <v>1388</v>
      </c>
      <c r="G135" s="167" t="s">
        <v>293</v>
      </c>
      <c r="H135" s="168">
        <v>4</v>
      </c>
      <c r="I135" s="169"/>
      <c r="J135" s="170">
        <f t="shared" si="0"/>
        <v>0</v>
      </c>
      <c r="K135" s="171"/>
      <c r="L135" s="172"/>
      <c r="M135" s="173" t="s">
        <v>1</v>
      </c>
      <c r="N135" s="174" t="s">
        <v>35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574</v>
      </c>
      <c r="AT135" s="162" t="s">
        <v>172</v>
      </c>
      <c r="AU135" s="162" t="s">
        <v>177</v>
      </c>
      <c r="AY135" s="17" t="s">
        <v>164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472</v>
      </c>
      <c r="BM135" s="162" t="s">
        <v>255</v>
      </c>
    </row>
    <row r="136" spans="1:65" s="2" customFormat="1" ht="14.45" customHeight="1">
      <c r="A136" s="32"/>
      <c r="B136" s="149"/>
      <c r="C136" s="164" t="s">
        <v>233</v>
      </c>
      <c r="D136" s="164" t="s">
        <v>172</v>
      </c>
      <c r="E136" s="165" t="s">
        <v>1389</v>
      </c>
      <c r="F136" s="166" t="s">
        <v>1390</v>
      </c>
      <c r="G136" s="167" t="s">
        <v>280</v>
      </c>
      <c r="H136" s="168">
        <v>0</v>
      </c>
      <c r="I136" s="169"/>
      <c r="J136" s="170">
        <f t="shared" si="0"/>
        <v>0</v>
      </c>
      <c r="K136" s="171"/>
      <c r="L136" s="172"/>
      <c r="M136" s="173" t="s">
        <v>1</v>
      </c>
      <c r="N136" s="174" t="s">
        <v>35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574</v>
      </c>
      <c r="AT136" s="162" t="s">
        <v>172</v>
      </c>
      <c r="AU136" s="162" t="s">
        <v>177</v>
      </c>
      <c r="AY136" s="17" t="s">
        <v>164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472</v>
      </c>
      <c r="BM136" s="162" t="s">
        <v>171</v>
      </c>
    </row>
    <row r="137" spans="1:65" s="2" customFormat="1" ht="14.45" customHeight="1">
      <c r="A137" s="32"/>
      <c r="B137" s="149"/>
      <c r="C137" s="164" t="s">
        <v>238</v>
      </c>
      <c r="D137" s="164" t="s">
        <v>172</v>
      </c>
      <c r="E137" s="165" t="s">
        <v>1391</v>
      </c>
      <c r="F137" s="166" t="s">
        <v>1392</v>
      </c>
      <c r="G137" s="167" t="s">
        <v>280</v>
      </c>
      <c r="H137" s="168">
        <v>0</v>
      </c>
      <c r="I137" s="169"/>
      <c r="J137" s="170">
        <f t="shared" si="0"/>
        <v>0</v>
      </c>
      <c r="K137" s="171"/>
      <c r="L137" s="172"/>
      <c r="M137" s="173" t="s">
        <v>1</v>
      </c>
      <c r="N137" s="174" t="s">
        <v>35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574</v>
      </c>
      <c r="AT137" s="162" t="s">
        <v>172</v>
      </c>
      <c r="AU137" s="162" t="s">
        <v>177</v>
      </c>
      <c r="AY137" s="17" t="s">
        <v>164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472</v>
      </c>
      <c r="BM137" s="162" t="s">
        <v>273</v>
      </c>
    </row>
    <row r="138" spans="1:65" s="2" customFormat="1" ht="14.45" customHeight="1">
      <c r="A138" s="32"/>
      <c r="B138" s="149"/>
      <c r="C138" s="164" t="s">
        <v>242</v>
      </c>
      <c r="D138" s="164" t="s">
        <v>172</v>
      </c>
      <c r="E138" s="165" t="s">
        <v>1393</v>
      </c>
      <c r="F138" s="166" t="s">
        <v>1394</v>
      </c>
      <c r="G138" s="167" t="s">
        <v>280</v>
      </c>
      <c r="H138" s="168">
        <v>0</v>
      </c>
      <c r="I138" s="169"/>
      <c r="J138" s="170">
        <f t="shared" si="0"/>
        <v>0</v>
      </c>
      <c r="K138" s="171"/>
      <c r="L138" s="172"/>
      <c r="M138" s="173" t="s">
        <v>1</v>
      </c>
      <c r="N138" s="174" t="s">
        <v>35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574</v>
      </c>
      <c r="AT138" s="162" t="s">
        <v>172</v>
      </c>
      <c r="AU138" s="162" t="s">
        <v>177</v>
      </c>
      <c r="AY138" s="17" t="s">
        <v>164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472</v>
      </c>
      <c r="BM138" s="162" t="s">
        <v>7</v>
      </c>
    </row>
    <row r="139" spans="1:65" s="2" customFormat="1" ht="14.45" customHeight="1">
      <c r="A139" s="32"/>
      <c r="B139" s="149"/>
      <c r="C139" s="164" t="s">
        <v>247</v>
      </c>
      <c r="D139" s="164" t="s">
        <v>172</v>
      </c>
      <c r="E139" s="165" t="s">
        <v>1395</v>
      </c>
      <c r="F139" s="166" t="s">
        <v>1396</v>
      </c>
      <c r="G139" s="167" t="s">
        <v>280</v>
      </c>
      <c r="H139" s="168">
        <v>1</v>
      </c>
      <c r="I139" s="169"/>
      <c r="J139" s="170">
        <f t="shared" si="0"/>
        <v>0</v>
      </c>
      <c r="K139" s="171"/>
      <c r="L139" s="172"/>
      <c r="M139" s="173" t="s">
        <v>1</v>
      </c>
      <c r="N139" s="174" t="s">
        <v>35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574</v>
      </c>
      <c r="AT139" s="162" t="s">
        <v>172</v>
      </c>
      <c r="AU139" s="162" t="s">
        <v>177</v>
      </c>
      <c r="AY139" s="17" t="s">
        <v>164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472</v>
      </c>
      <c r="BM139" s="162" t="s">
        <v>290</v>
      </c>
    </row>
    <row r="140" spans="1:65" s="2" customFormat="1" ht="14.45" customHeight="1">
      <c r="A140" s="32"/>
      <c r="B140" s="149"/>
      <c r="C140" s="150" t="s">
        <v>69</v>
      </c>
      <c r="D140" s="150" t="s">
        <v>167</v>
      </c>
      <c r="E140" s="151" t="s">
        <v>1397</v>
      </c>
      <c r="F140" s="152" t="s">
        <v>1398</v>
      </c>
      <c r="G140" s="153" t="s">
        <v>293</v>
      </c>
      <c r="H140" s="154">
        <v>0.55000000000000004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35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472</v>
      </c>
      <c r="AT140" s="162" t="s">
        <v>167</v>
      </c>
      <c r="AU140" s="162" t="s">
        <v>177</v>
      </c>
      <c r="AY140" s="17" t="s">
        <v>164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472</v>
      </c>
      <c r="BM140" s="162" t="s">
        <v>299</v>
      </c>
    </row>
    <row r="141" spans="1:65" s="12" customFormat="1" ht="20.85" customHeight="1">
      <c r="B141" s="136"/>
      <c r="D141" s="137" t="s">
        <v>68</v>
      </c>
      <c r="E141" s="147" t="s">
        <v>1399</v>
      </c>
      <c r="F141" s="147" t="s">
        <v>1400</v>
      </c>
      <c r="I141" s="139"/>
      <c r="J141" s="148">
        <f>BK141</f>
        <v>0</v>
      </c>
      <c r="L141" s="136"/>
      <c r="M141" s="141"/>
      <c r="N141" s="142"/>
      <c r="O141" s="142"/>
      <c r="P141" s="143">
        <f>SUM(P142:P151)</f>
        <v>0</v>
      </c>
      <c r="Q141" s="142"/>
      <c r="R141" s="143">
        <f>SUM(R142:R151)</f>
        <v>0</v>
      </c>
      <c r="S141" s="142"/>
      <c r="T141" s="144">
        <f>SUM(T142:T151)</f>
        <v>0</v>
      </c>
      <c r="AR141" s="137" t="s">
        <v>177</v>
      </c>
      <c r="AT141" s="145" t="s">
        <v>68</v>
      </c>
      <c r="AU141" s="145" t="s">
        <v>84</v>
      </c>
      <c r="AY141" s="137" t="s">
        <v>164</v>
      </c>
      <c r="BK141" s="146">
        <f>SUM(BK142:BK151)</f>
        <v>0</v>
      </c>
    </row>
    <row r="142" spans="1:65" s="2" customFormat="1" ht="24.2" customHeight="1">
      <c r="A142" s="32"/>
      <c r="B142" s="149"/>
      <c r="C142" s="164" t="s">
        <v>255</v>
      </c>
      <c r="D142" s="164" t="s">
        <v>172</v>
      </c>
      <c r="E142" s="165" t="s">
        <v>1401</v>
      </c>
      <c r="F142" s="166" t="s">
        <v>1402</v>
      </c>
      <c r="G142" s="167" t="s">
        <v>293</v>
      </c>
      <c r="H142" s="168">
        <v>1</v>
      </c>
      <c r="I142" s="169"/>
      <c r="J142" s="170">
        <f t="shared" ref="J142:J151" si="10">ROUND(I142*H142,2)</f>
        <v>0</v>
      </c>
      <c r="K142" s="171"/>
      <c r="L142" s="172"/>
      <c r="M142" s="173" t="s">
        <v>1</v>
      </c>
      <c r="N142" s="174" t="s">
        <v>35</v>
      </c>
      <c r="O142" s="58"/>
      <c r="P142" s="160">
        <f t="shared" ref="P142:P151" si="11">O142*H142</f>
        <v>0</v>
      </c>
      <c r="Q142" s="160">
        <v>0</v>
      </c>
      <c r="R142" s="160">
        <f t="shared" ref="R142:R151" si="12">Q142*H142</f>
        <v>0</v>
      </c>
      <c r="S142" s="160">
        <v>0</v>
      </c>
      <c r="T142" s="161">
        <f t="shared" ref="T142:T151" si="13"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574</v>
      </c>
      <c r="AT142" s="162" t="s">
        <v>172</v>
      </c>
      <c r="AU142" s="162" t="s">
        <v>177</v>
      </c>
      <c r="AY142" s="17" t="s">
        <v>164</v>
      </c>
      <c r="BE142" s="163">
        <f t="shared" ref="BE142:BE151" si="14">IF(N142="základná",J142,0)</f>
        <v>0</v>
      </c>
      <c r="BF142" s="163">
        <f t="shared" ref="BF142:BF151" si="15">IF(N142="znížená",J142,0)</f>
        <v>0</v>
      </c>
      <c r="BG142" s="163">
        <f t="shared" ref="BG142:BG151" si="16">IF(N142="zákl. prenesená",J142,0)</f>
        <v>0</v>
      </c>
      <c r="BH142" s="163">
        <f t="shared" ref="BH142:BH151" si="17">IF(N142="zníž. prenesená",J142,0)</f>
        <v>0</v>
      </c>
      <c r="BI142" s="163">
        <f t="shared" ref="BI142:BI151" si="18">IF(N142="nulová",J142,0)</f>
        <v>0</v>
      </c>
      <c r="BJ142" s="17" t="s">
        <v>84</v>
      </c>
      <c r="BK142" s="163">
        <f t="shared" ref="BK142:BK151" si="19">ROUND(I142*H142,2)</f>
        <v>0</v>
      </c>
      <c r="BL142" s="17" t="s">
        <v>472</v>
      </c>
      <c r="BM142" s="162" t="s">
        <v>308</v>
      </c>
    </row>
    <row r="143" spans="1:65" s="2" customFormat="1" ht="14.45" customHeight="1">
      <c r="A143" s="32"/>
      <c r="B143" s="149"/>
      <c r="C143" s="164" t="s">
        <v>262</v>
      </c>
      <c r="D143" s="164" t="s">
        <v>172</v>
      </c>
      <c r="E143" s="165" t="s">
        <v>1403</v>
      </c>
      <c r="F143" s="166" t="s">
        <v>1404</v>
      </c>
      <c r="G143" s="167" t="s">
        <v>293</v>
      </c>
      <c r="H143" s="168">
        <v>1</v>
      </c>
      <c r="I143" s="169"/>
      <c r="J143" s="170">
        <f t="shared" si="10"/>
        <v>0</v>
      </c>
      <c r="K143" s="171"/>
      <c r="L143" s="172"/>
      <c r="M143" s="173" t="s">
        <v>1</v>
      </c>
      <c r="N143" s="174" t="s">
        <v>35</v>
      </c>
      <c r="O143" s="58"/>
      <c r="P143" s="160">
        <f t="shared" si="11"/>
        <v>0</v>
      </c>
      <c r="Q143" s="160">
        <v>0</v>
      </c>
      <c r="R143" s="160">
        <f t="shared" si="12"/>
        <v>0</v>
      </c>
      <c r="S143" s="160">
        <v>0</v>
      </c>
      <c r="T143" s="161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574</v>
      </c>
      <c r="AT143" s="162" t="s">
        <v>172</v>
      </c>
      <c r="AU143" s="162" t="s">
        <v>177</v>
      </c>
      <c r="AY143" s="17" t="s">
        <v>164</v>
      </c>
      <c r="BE143" s="163">
        <f t="shared" si="14"/>
        <v>0</v>
      </c>
      <c r="BF143" s="163">
        <f t="shared" si="15"/>
        <v>0</v>
      </c>
      <c r="BG143" s="163">
        <f t="shared" si="16"/>
        <v>0</v>
      </c>
      <c r="BH143" s="163">
        <f t="shared" si="17"/>
        <v>0</v>
      </c>
      <c r="BI143" s="163">
        <f t="shared" si="18"/>
        <v>0</v>
      </c>
      <c r="BJ143" s="17" t="s">
        <v>84</v>
      </c>
      <c r="BK143" s="163">
        <f t="shared" si="19"/>
        <v>0</v>
      </c>
      <c r="BL143" s="17" t="s">
        <v>472</v>
      </c>
      <c r="BM143" s="162" t="s">
        <v>316</v>
      </c>
    </row>
    <row r="144" spans="1:65" s="2" customFormat="1" ht="14.45" customHeight="1">
      <c r="A144" s="32"/>
      <c r="B144" s="149"/>
      <c r="C144" s="164" t="s">
        <v>171</v>
      </c>
      <c r="D144" s="164" t="s">
        <v>172</v>
      </c>
      <c r="E144" s="165" t="s">
        <v>1405</v>
      </c>
      <c r="F144" s="166" t="s">
        <v>1380</v>
      </c>
      <c r="G144" s="167" t="s">
        <v>293</v>
      </c>
      <c r="H144" s="168">
        <v>0</v>
      </c>
      <c r="I144" s="169"/>
      <c r="J144" s="170">
        <f t="shared" si="10"/>
        <v>0</v>
      </c>
      <c r="K144" s="171"/>
      <c r="L144" s="172"/>
      <c r="M144" s="173" t="s">
        <v>1</v>
      </c>
      <c r="N144" s="174" t="s">
        <v>35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574</v>
      </c>
      <c r="AT144" s="162" t="s">
        <v>172</v>
      </c>
      <c r="AU144" s="162" t="s">
        <v>177</v>
      </c>
      <c r="AY144" s="17" t="s">
        <v>164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84</v>
      </c>
      <c r="BK144" s="163">
        <f t="shared" si="19"/>
        <v>0</v>
      </c>
      <c r="BL144" s="17" t="s">
        <v>472</v>
      </c>
      <c r="BM144" s="162" t="s">
        <v>324</v>
      </c>
    </row>
    <row r="145" spans="1:65" s="2" customFormat="1" ht="14.45" customHeight="1">
      <c r="A145" s="32"/>
      <c r="B145" s="149"/>
      <c r="C145" s="164" t="s">
        <v>269</v>
      </c>
      <c r="D145" s="164" t="s">
        <v>172</v>
      </c>
      <c r="E145" s="165" t="s">
        <v>1406</v>
      </c>
      <c r="F145" s="166" t="s">
        <v>1407</v>
      </c>
      <c r="G145" s="167" t="s">
        <v>293</v>
      </c>
      <c r="H145" s="168">
        <v>0</v>
      </c>
      <c r="I145" s="169"/>
      <c r="J145" s="170">
        <f t="shared" si="10"/>
        <v>0</v>
      </c>
      <c r="K145" s="171"/>
      <c r="L145" s="172"/>
      <c r="M145" s="173" t="s">
        <v>1</v>
      </c>
      <c r="N145" s="174" t="s">
        <v>35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574</v>
      </c>
      <c r="AT145" s="162" t="s">
        <v>172</v>
      </c>
      <c r="AU145" s="162" t="s">
        <v>177</v>
      </c>
      <c r="AY145" s="17" t="s">
        <v>164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84</v>
      </c>
      <c r="BK145" s="163">
        <f t="shared" si="19"/>
        <v>0</v>
      </c>
      <c r="BL145" s="17" t="s">
        <v>472</v>
      </c>
      <c r="BM145" s="162" t="s">
        <v>175</v>
      </c>
    </row>
    <row r="146" spans="1:65" s="2" customFormat="1" ht="14.45" customHeight="1">
      <c r="A146" s="32"/>
      <c r="B146" s="149"/>
      <c r="C146" s="164" t="s">
        <v>273</v>
      </c>
      <c r="D146" s="164" t="s">
        <v>172</v>
      </c>
      <c r="E146" s="165" t="s">
        <v>1408</v>
      </c>
      <c r="F146" s="166" t="s">
        <v>1409</v>
      </c>
      <c r="G146" s="167" t="s">
        <v>293</v>
      </c>
      <c r="H146" s="168">
        <v>1</v>
      </c>
      <c r="I146" s="169"/>
      <c r="J146" s="170">
        <f t="shared" si="10"/>
        <v>0</v>
      </c>
      <c r="K146" s="171"/>
      <c r="L146" s="172"/>
      <c r="M146" s="173" t="s">
        <v>1</v>
      </c>
      <c r="N146" s="174" t="s">
        <v>35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574</v>
      </c>
      <c r="AT146" s="162" t="s">
        <v>172</v>
      </c>
      <c r="AU146" s="162" t="s">
        <v>177</v>
      </c>
      <c r="AY146" s="17" t="s">
        <v>164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84</v>
      </c>
      <c r="BK146" s="163">
        <f t="shared" si="19"/>
        <v>0</v>
      </c>
      <c r="BL146" s="17" t="s">
        <v>472</v>
      </c>
      <c r="BM146" s="162" t="s">
        <v>343</v>
      </c>
    </row>
    <row r="147" spans="1:65" s="2" customFormat="1" ht="14.45" customHeight="1">
      <c r="A147" s="32"/>
      <c r="B147" s="149"/>
      <c r="C147" s="164" t="s">
        <v>277</v>
      </c>
      <c r="D147" s="164" t="s">
        <v>172</v>
      </c>
      <c r="E147" s="165" t="s">
        <v>1410</v>
      </c>
      <c r="F147" s="166" t="s">
        <v>1411</v>
      </c>
      <c r="G147" s="167" t="s">
        <v>293</v>
      </c>
      <c r="H147" s="168">
        <v>1</v>
      </c>
      <c r="I147" s="169"/>
      <c r="J147" s="170">
        <f t="shared" si="10"/>
        <v>0</v>
      </c>
      <c r="K147" s="171"/>
      <c r="L147" s="172"/>
      <c r="M147" s="173" t="s">
        <v>1</v>
      </c>
      <c r="N147" s="174" t="s">
        <v>35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574</v>
      </c>
      <c r="AT147" s="162" t="s">
        <v>172</v>
      </c>
      <c r="AU147" s="162" t="s">
        <v>177</v>
      </c>
      <c r="AY147" s="17" t="s">
        <v>164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472</v>
      </c>
      <c r="BM147" s="162" t="s">
        <v>351</v>
      </c>
    </row>
    <row r="148" spans="1:65" s="2" customFormat="1" ht="14.45" customHeight="1">
      <c r="A148" s="32"/>
      <c r="B148" s="149"/>
      <c r="C148" s="164" t="s">
        <v>7</v>
      </c>
      <c r="D148" s="164" t="s">
        <v>172</v>
      </c>
      <c r="E148" s="165" t="s">
        <v>1412</v>
      </c>
      <c r="F148" s="166" t="s">
        <v>1388</v>
      </c>
      <c r="G148" s="167" t="s">
        <v>293</v>
      </c>
      <c r="H148" s="168">
        <v>5</v>
      </c>
      <c r="I148" s="169"/>
      <c r="J148" s="170">
        <f t="shared" si="10"/>
        <v>0</v>
      </c>
      <c r="K148" s="171"/>
      <c r="L148" s="172"/>
      <c r="M148" s="173" t="s">
        <v>1</v>
      </c>
      <c r="N148" s="174" t="s">
        <v>35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574</v>
      </c>
      <c r="AT148" s="162" t="s">
        <v>172</v>
      </c>
      <c r="AU148" s="162" t="s">
        <v>177</v>
      </c>
      <c r="AY148" s="17" t="s">
        <v>164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472</v>
      </c>
      <c r="BM148" s="162" t="s">
        <v>359</v>
      </c>
    </row>
    <row r="149" spans="1:65" s="2" customFormat="1" ht="14.45" customHeight="1">
      <c r="A149" s="32"/>
      <c r="B149" s="149"/>
      <c r="C149" s="164" t="s">
        <v>286</v>
      </c>
      <c r="D149" s="164" t="s">
        <v>172</v>
      </c>
      <c r="E149" s="165" t="s">
        <v>1413</v>
      </c>
      <c r="F149" s="166" t="s">
        <v>1394</v>
      </c>
      <c r="G149" s="167" t="s">
        <v>280</v>
      </c>
      <c r="H149" s="168">
        <v>0</v>
      </c>
      <c r="I149" s="169"/>
      <c r="J149" s="170">
        <f t="shared" si="10"/>
        <v>0</v>
      </c>
      <c r="K149" s="171"/>
      <c r="L149" s="172"/>
      <c r="M149" s="173" t="s">
        <v>1</v>
      </c>
      <c r="N149" s="174" t="s">
        <v>35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574</v>
      </c>
      <c r="AT149" s="162" t="s">
        <v>172</v>
      </c>
      <c r="AU149" s="162" t="s">
        <v>177</v>
      </c>
      <c r="AY149" s="17" t="s">
        <v>164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472</v>
      </c>
      <c r="BM149" s="162" t="s">
        <v>367</v>
      </c>
    </row>
    <row r="150" spans="1:65" s="2" customFormat="1" ht="14.45" customHeight="1">
      <c r="A150" s="32"/>
      <c r="B150" s="149"/>
      <c r="C150" s="164" t="s">
        <v>290</v>
      </c>
      <c r="D150" s="164" t="s">
        <v>172</v>
      </c>
      <c r="E150" s="165" t="s">
        <v>1414</v>
      </c>
      <c r="F150" s="166" t="s">
        <v>1396</v>
      </c>
      <c r="G150" s="167" t="s">
        <v>280</v>
      </c>
      <c r="H150" s="168">
        <v>0</v>
      </c>
      <c r="I150" s="169"/>
      <c r="J150" s="170">
        <f t="shared" si="10"/>
        <v>0</v>
      </c>
      <c r="K150" s="171"/>
      <c r="L150" s="172"/>
      <c r="M150" s="173" t="s">
        <v>1</v>
      </c>
      <c r="N150" s="174" t="s">
        <v>35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574</v>
      </c>
      <c r="AT150" s="162" t="s">
        <v>172</v>
      </c>
      <c r="AU150" s="162" t="s">
        <v>177</v>
      </c>
      <c r="AY150" s="17" t="s">
        <v>164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472</v>
      </c>
      <c r="BM150" s="162" t="s">
        <v>375</v>
      </c>
    </row>
    <row r="151" spans="1:65" s="2" customFormat="1" ht="14.45" customHeight="1">
      <c r="A151" s="32"/>
      <c r="B151" s="149"/>
      <c r="C151" s="150" t="s">
        <v>295</v>
      </c>
      <c r="D151" s="150" t="s">
        <v>167</v>
      </c>
      <c r="E151" s="151" t="s">
        <v>1415</v>
      </c>
      <c r="F151" s="152" t="s">
        <v>1416</v>
      </c>
      <c r="G151" s="153" t="s">
        <v>293</v>
      </c>
      <c r="H151" s="154">
        <v>0.55000000000000004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35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472</v>
      </c>
      <c r="AT151" s="162" t="s">
        <v>167</v>
      </c>
      <c r="AU151" s="162" t="s">
        <v>177</v>
      </c>
      <c r="AY151" s="17" t="s">
        <v>164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472</v>
      </c>
      <c r="BM151" s="162" t="s">
        <v>383</v>
      </c>
    </row>
    <row r="152" spans="1:65" s="12" customFormat="1" ht="20.85" customHeight="1">
      <c r="B152" s="136"/>
      <c r="D152" s="137" t="s">
        <v>68</v>
      </c>
      <c r="E152" s="147" t="s">
        <v>1417</v>
      </c>
      <c r="F152" s="147" t="s">
        <v>1418</v>
      </c>
      <c r="I152" s="139"/>
      <c r="J152" s="148">
        <f>BK152</f>
        <v>0</v>
      </c>
      <c r="L152" s="136"/>
      <c r="M152" s="141"/>
      <c r="N152" s="142"/>
      <c r="O152" s="142"/>
      <c r="P152" s="143">
        <f>SUM(P153:P167)</f>
        <v>0</v>
      </c>
      <c r="Q152" s="142"/>
      <c r="R152" s="143">
        <f>SUM(R153:R167)</f>
        <v>0</v>
      </c>
      <c r="S152" s="142"/>
      <c r="T152" s="144">
        <f>SUM(T153:T167)</f>
        <v>0</v>
      </c>
      <c r="AR152" s="137" t="s">
        <v>177</v>
      </c>
      <c r="AT152" s="145" t="s">
        <v>68</v>
      </c>
      <c r="AU152" s="145" t="s">
        <v>84</v>
      </c>
      <c r="AY152" s="137" t="s">
        <v>164</v>
      </c>
      <c r="BK152" s="146">
        <f>SUM(BK153:BK167)</f>
        <v>0</v>
      </c>
    </row>
    <row r="153" spans="1:65" s="2" customFormat="1" ht="24.2" customHeight="1">
      <c r="A153" s="32"/>
      <c r="B153" s="149"/>
      <c r="C153" s="164" t="s">
        <v>303</v>
      </c>
      <c r="D153" s="164" t="s">
        <v>172</v>
      </c>
      <c r="E153" s="165" t="s">
        <v>1419</v>
      </c>
      <c r="F153" s="166" t="s">
        <v>1420</v>
      </c>
      <c r="G153" s="167" t="s">
        <v>293</v>
      </c>
      <c r="H153" s="168">
        <v>1</v>
      </c>
      <c r="I153" s="169"/>
      <c r="J153" s="170">
        <f t="shared" ref="J153:J167" si="20">ROUND(I153*H153,2)</f>
        <v>0</v>
      </c>
      <c r="K153" s="171"/>
      <c r="L153" s="172"/>
      <c r="M153" s="173" t="s">
        <v>1</v>
      </c>
      <c r="N153" s="174" t="s">
        <v>35</v>
      </c>
      <c r="O153" s="58"/>
      <c r="P153" s="160">
        <f t="shared" ref="P153:P167" si="21">O153*H153</f>
        <v>0</v>
      </c>
      <c r="Q153" s="160">
        <v>0</v>
      </c>
      <c r="R153" s="160">
        <f t="shared" ref="R153:R167" si="22">Q153*H153</f>
        <v>0</v>
      </c>
      <c r="S153" s="160">
        <v>0</v>
      </c>
      <c r="T153" s="161">
        <f t="shared" ref="T153:T167" si="23"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574</v>
      </c>
      <c r="AT153" s="162" t="s">
        <v>172</v>
      </c>
      <c r="AU153" s="162" t="s">
        <v>177</v>
      </c>
      <c r="AY153" s="17" t="s">
        <v>164</v>
      </c>
      <c r="BE153" s="163">
        <f t="shared" ref="BE153:BE167" si="24">IF(N153="základná",J153,0)</f>
        <v>0</v>
      </c>
      <c r="BF153" s="163">
        <f t="shared" ref="BF153:BF167" si="25">IF(N153="znížená",J153,0)</f>
        <v>0</v>
      </c>
      <c r="BG153" s="163">
        <f t="shared" ref="BG153:BG167" si="26">IF(N153="zákl. prenesená",J153,0)</f>
        <v>0</v>
      </c>
      <c r="BH153" s="163">
        <f t="shared" ref="BH153:BH167" si="27">IF(N153="zníž. prenesená",J153,0)</f>
        <v>0</v>
      </c>
      <c r="BI153" s="163">
        <f t="shared" ref="BI153:BI167" si="28">IF(N153="nulová",J153,0)</f>
        <v>0</v>
      </c>
      <c r="BJ153" s="17" t="s">
        <v>84</v>
      </c>
      <c r="BK153" s="163">
        <f t="shared" ref="BK153:BK167" si="29">ROUND(I153*H153,2)</f>
        <v>0</v>
      </c>
      <c r="BL153" s="17" t="s">
        <v>472</v>
      </c>
      <c r="BM153" s="162" t="s">
        <v>391</v>
      </c>
    </row>
    <row r="154" spans="1:65" s="2" customFormat="1" ht="14.45" customHeight="1">
      <c r="A154" s="32"/>
      <c r="B154" s="149"/>
      <c r="C154" s="164" t="s">
        <v>308</v>
      </c>
      <c r="D154" s="164" t="s">
        <v>172</v>
      </c>
      <c r="E154" s="165" t="s">
        <v>1421</v>
      </c>
      <c r="F154" s="166" t="s">
        <v>1378</v>
      </c>
      <c r="G154" s="167" t="s">
        <v>293</v>
      </c>
      <c r="H154" s="168">
        <v>1</v>
      </c>
      <c r="I154" s="169"/>
      <c r="J154" s="170">
        <f t="shared" si="20"/>
        <v>0</v>
      </c>
      <c r="K154" s="171"/>
      <c r="L154" s="172"/>
      <c r="M154" s="173" t="s">
        <v>1</v>
      </c>
      <c r="N154" s="174" t="s">
        <v>35</v>
      </c>
      <c r="O154" s="58"/>
      <c r="P154" s="160">
        <f t="shared" si="21"/>
        <v>0</v>
      </c>
      <c r="Q154" s="160">
        <v>0</v>
      </c>
      <c r="R154" s="160">
        <f t="shared" si="22"/>
        <v>0</v>
      </c>
      <c r="S154" s="160">
        <v>0</v>
      </c>
      <c r="T154" s="161">
        <f t="shared" si="2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574</v>
      </c>
      <c r="AT154" s="162" t="s">
        <v>172</v>
      </c>
      <c r="AU154" s="162" t="s">
        <v>177</v>
      </c>
      <c r="AY154" s="17" t="s">
        <v>164</v>
      </c>
      <c r="BE154" s="163">
        <f t="shared" si="24"/>
        <v>0</v>
      </c>
      <c r="BF154" s="163">
        <f t="shared" si="25"/>
        <v>0</v>
      </c>
      <c r="BG154" s="163">
        <f t="shared" si="26"/>
        <v>0</v>
      </c>
      <c r="BH154" s="163">
        <f t="shared" si="27"/>
        <v>0</v>
      </c>
      <c r="BI154" s="163">
        <f t="shared" si="28"/>
        <v>0</v>
      </c>
      <c r="BJ154" s="17" t="s">
        <v>84</v>
      </c>
      <c r="BK154" s="163">
        <f t="shared" si="29"/>
        <v>0</v>
      </c>
      <c r="BL154" s="17" t="s">
        <v>472</v>
      </c>
      <c r="BM154" s="162" t="s">
        <v>401</v>
      </c>
    </row>
    <row r="155" spans="1:65" s="2" customFormat="1" ht="14.45" customHeight="1">
      <c r="A155" s="32"/>
      <c r="B155" s="149"/>
      <c r="C155" s="164" t="s">
        <v>312</v>
      </c>
      <c r="D155" s="164" t="s">
        <v>172</v>
      </c>
      <c r="E155" s="165" t="s">
        <v>1422</v>
      </c>
      <c r="F155" s="166" t="s">
        <v>1380</v>
      </c>
      <c r="G155" s="167" t="s">
        <v>293</v>
      </c>
      <c r="H155" s="168">
        <v>0</v>
      </c>
      <c r="I155" s="169"/>
      <c r="J155" s="170">
        <f t="shared" si="20"/>
        <v>0</v>
      </c>
      <c r="K155" s="171"/>
      <c r="L155" s="172"/>
      <c r="M155" s="173" t="s">
        <v>1</v>
      </c>
      <c r="N155" s="174" t="s">
        <v>35</v>
      </c>
      <c r="O155" s="58"/>
      <c r="P155" s="160">
        <f t="shared" si="21"/>
        <v>0</v>
      </c>
      <c r="Q155" s="160">
        <v>0</v>
      </c>
      <c r="R155" s="160">
        <f t="shared" si="22"/>
        <v>0</v>
      </c>
      <c r="S155" s="160">
        <v>0</v>
      </c>
      <c r="T155" s="161">
        <f t="shared" si="2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574</v>
      </c>
      <c r="AT155" s="162" t="s">
        <v>172</v>
      </c>
      <c r="AU155" s="162" t="s">
        <v>177</v>
      </c>
      <c r="AY155" s="17" t="s">
        <v>164</v>
      </c>
      <c r="BE155" s="163">
        <f t="shared" si="24"/>
        <v>0</v>
      </c>
      <c r="BF155" s="163">
        <f t="shared" si="25"/>
        <v>0</v>
      </c>
      <c r="BG155" s="163">
        <f t="shared" si="26"/>
        <v>0</v>
      </c>
      <c r="BH155" s="163">
        <f t="shared" si="27"/>
        <v>0</v>
      </c>
      <c r="BI155" s="163">
        <f t="shared" si="28"/>
        <v>0</v>
      </c>
      <c r="BJ155" s="17" t="s">
        <v>84</v>
      </c>
      <c r="BK155" s="163">
        <f t="shared" si="29"/>
        <v>0</v>
      </c>
      <c r="BL155" s="17" t="s">
        <v>472</v>
      </c>
      <c r="BM155" s="162" t="s">
        <v>412</v>
      </c>
    </row>
    <row r="156" spans="1:65" s="2" customFormat="1" ht="14.45" customHeight="1">
      <c r="A156" s="32"/>
      <c r="B156" s="149"/>
      <c r="C156" s="164" t="s">
        <v>316</v>
      </c>
      <c r="D156" s="164" t="s">
        <v>172</v>
      </c>
      <c r="E156" s="165" t="s">
        <v>1423</v>
      </c>
      <c r="F156" s="166" t="s">
        <v>1382</v>
      </c>
      <c r="G156" s="167" t="s">
        <v>293</v>
      </c>
      <c r="H156" s="168">
        <v>0</v>
      </c>
      <c r="I156" s="169"/>
      <c r="J156" s="170">
        <f t="shared" si="20"/>
        <v>0</v>
      </c>
      <c r="K156" s="171"/>
      <c r="L156" s="172"/>
      <c r="M156" s="173" t="s">
        <v>1</v>
      </c>
      <c r="N156" s="174" t="s">
        <v>35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574</v>
      </c>
      <c r="AT156" s="162" t="s">
        <v>172</v>
      </c>
      <c r="AU156" s="162" t="s">
        <v>177</v>
      </c>
      <c r="AY156" s="17" t="s">
        <v>164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84</v>
      </c>
      <c r="BK156" s="163">
        <f t="shared" si="29"/>
        <v>0</v>
      </c>
      <c r="BL156" s="17" t="s">
        <v>472</v>
      </c>
      <c r="BM156" s="162" t="s">
        <v>422</v>
      </c>
    </row>
    <row r="157" spans="1:65" s="2" customFormat="1" ht="14.45" customHeight="1">
      <c r="A157" s="32"/>
      <c r="B157" s="149"/>
      <c r="C157" s="164" t="s">
        <v>320</v>
      </c>
      <c r="D157" s="164" t="s">
        <v>172</v>
      </c>
      <c r="E157" s="165" t="s">
        <v>1424</v>
      </c>
      <c r="F157" s="166" t="s">
        <v>1384</v>
      </c>
      <c r="G157" s="167" t="s">
        <v>293</v>
      </c>
      <c r="H157" s="168">
        <v>2</v>
      </c>
      <c r="I157" s="169"/>
      <c r="J157" s="170">
        <f t="shared" si="20"/>
        <v>0</v>
      </c>
      <c r="K157" s="171"/>
      <c r="L157" s="172"/>
      <c r="M157" s="173" t="s">
        <v>1</v>
      </c>
      <c r="N157" s="174" t="s">
        <v>35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574</v>
      </c>
      <c r="AT157" s="162" t="s">
        <v>172</v>
      </c>
      <c r="AU157" s="162" t="s">
        <v>177</v>
      </c>
      <c r="AY157" s="17" t="s">
        <v>164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84</v>
      </c>
      <c r="BK157" s="163">
        <f t="shared" si="29"/>
        <v>0</v>
      </c>
      <c r="BL157" s="17" t="s">
        <v>472</v>
      </c>
      <c r="BM157" s="162" t="s">
        <v>430</v>
      </c>
    </row>
    <row r="158" spans="1:65" s="2" customFormat="1" ht="24.2" customHeight="1">
      <c r="A158" s="32"/>
      <c r="B158" s="149"/>
      <c r="C158" s="164" t="s">
        <v>324</v>
      </c>
      <c r="D158" s="164" t="s">
        <v>172</v>
      </c>
      <c r="E158" s="165" t="s">
        <v>1425</v>
      </c>
      <c r="F158" s="166" t="s">
        <v>1426</v>
      </c>
      <c r="G158" s="167" t="s">
        <v>293</v>
      </c>
      <c r="H158" s="168">
        <v>3</v>
      </c>
      <c r="I158" s="169"/>
      <c r="J158" s="170">
        <f t="shared" si="20"/>
        <v>0</v>
      </c>
      <c r="K158" s="171"/>
      <c r="L158" s="172"/>
      <c r="M158" s="173" t="s">
        <v>1</v>
      </c>
      <c r="N158" s="174" t="s">
        <v>35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574</v>
      </c>
      <c r="AT158" s="162" t="s">
        <v>172</v>
      </c>
      <c r="AU158" s="162" t="s">
        <v>177</v>
      </c>
      <c r="AY158" s="17" t="s">
        <v>164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84</v>
      </c>
      <c r="BK158" s="163">
        <f t="shared" si="29"/>
        <v>0</v>
      </c>
      <c r="BL158" s="17" t="s">
        <v>472</v>
      </c>
      <c r="BM158" s="162" t="s">
        <v>438</v>
      </c>
    </row>
    <row r="159" spans="1:65" s="2" customFormat="1" ht="14.45" customHeight="1">
      <c r="A159" s="32"/>
      <c r="B159" s="149"/>
      <c r="C159" s="164" t="s">
        <v>328</v>
      </c>
      <c r="D159" s="164" t="s">
        <v>172</v>
      </c>
      <c r="E159" s="165" t="s">
        <v>1427</v>
      </c>
      <c r="F159" s="166" t="s">
        <v>1388</v>
      </c>
      <c r="G159" s="167" t="s">
        <v>293</v>
      </c>
      <c r="H159" s="168">
        <v>3</v>
      </c>
      <c r="I159" s="169"/>
      <c r="J159" s="170">
        <f t="shared" si="20"/>
        <v>0</v>
      </c>
      <c r="K159" s="171"/>
      <c r="L159" s="172"/>
      <c r="M159" s="173" t="s">
        <v>1</v>
      </c>
      <c r="N159" s="174" t="s">
        <v>35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574</v>
      </c>
      <c r="AT159" s="162" t="s">
        <v>172</v>
      </c>
      <c r="AU159" s="162" t="s">
        <v>177</v>
      </c>
      <c r="AY159" s="17" t="s">
        <v>164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84</v>
      </c>
      <c r="BK159" s="163">
        <f t="shared" si="29"/>
        <v>0</v>
      </c>
      <c r="BL159" s="17" t="s">
        <v>472</v>
      </c>
      <c r="BM159" s="162" t="s">
        <v>446</v>
      </c>
    </row>
    <row r="160" spans="1:65" s="2" customFormat="1" ht="14.45" customHeight="1">
      <c r="A160" s="32"/>
      <c r="B160" s="149"/>
      <c r="C160" s="164" t="s">
        <v>175</v>
      </c>
      <c r="D160" s="164" t="s">
        <v>172</v>
      </c>
      <c r="E160" s="165" t="s">
        <v>1428</v>
      </c>
      <c r="F160" s="166" t="s">
        <v>1429</v>
      </c>
      <c r="G160" s="167" t="s">
        <v>280</v>
      </c>
      <c r="H160" s="168">
        <v>0</v>
      </c>
      <c r="I160" s="169"/>
      <c r="J160" s="170">
        <f t="shared" si="20"/>
        <v>0</v>
      </c>
      <c r="K160" s="171"/>
      <c r="L160" s="172"/>
      <c r="M160" s="173" t="s">
        <v>1</v>
      </c>
      <c r="N160" s="174" t="s">
        <v>35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574</v>
      </c>
      <c r="AT160" s="162" t="s">
        <v>172</v>
      </c>
      <c r="AU160" s="162" t="s">
        <v>177</v>
      </c>
      <c r="AY160" s="17" t="s">
        <v>164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84</v>
      </c>
      <c r="BK160" s="163">
        <f t="shared" si="29"/>
        <v>0</v>
      </c>
      <c r="BL160" s="17" t="s">
        <v>472</v>
      </c>
      <c r="BM160" s="162" t="s">
        <v>456</v>
      </c>
    </row>
    <row r="161" spans="1:65" s="2" customFormat="1" ht="14.45" customHeight="1">
      <c r="A161" s="32"/>
      <c r="B161" s="149"/>
      <c r="C161" s="164" t="s">
        <v>337</v>
      </c>
      <c r="D161" s="164" t="s">
        <v>172</v>
      </c>
      <c r="E161" s="165" t="s">
        <v>1430</v>
      </c>
      <c r="F161" s="166" t="s">
        <v>1431</v>
      </c>
      <c r="G161" s="167" t="s">
        <v>280</v>
      </c>
      <c r="H161" s="168">
        <v>0</v>
      </c>
      <c r="I161" s="169"/>
      <c r="J161" s="170">
        <f t="shared" si="20"/>
        <v>0</v>
      </c>
      <c r="K161" s="171"/>
      <c r="L161" s="172"/>
      <c r="M161" s="173" t="s">
        <v>1</v>
      </c>
      <c r="N161" s="174" t="s">
        <v>35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574</v>
      </c>
      <c r="AT161" s="162" t="s">
        <v>172</v>
      </c>
      <c r="AU161" s="162" t="s">
        <v>177</v>
      </c>
      <c r="AY161" s="17" t="s">
        <v>164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84</v>
      </c>
      <c r="BK161" s="163">
        <f t="shared" si="29"/>
        <v>0</v>
      </c>
      <c r="BL161" s="17" t="s">
        <v>472</v>
      </c>
      <c r="BM161" s="162" t="s">
        <v>464</v>
      </c>
    </row>
    <row r="162" spans="1:65" s="2" customFormat="1" ht="14.45" customHeight="1">
      <c r="A162" s="32"/>
      <c r="B162" s="149"/>
      <c r="C162" s="164" t="s">
        <v>343</v>
      </c>
      <c r="D162" s="164" t="s">
        <v>172</v>
      </c>
      <c r="E162" s="165" t="s">
        <v>1432</v>
      </c>
      <c r="F162" s="166" t="s">
        <v>1394</v>
      </c>
      <c r="G162" s="167" t="s">
        <v>280</v>
      </c>
      <c r="H162" s="168">
        <v>0</v>
      </c>
      <c r="I162" s="169"/>
      <c r="J162" s="170">
        <f t="shared" si="20"/>
        <v>0</v>
      </c>
      <c r="K162" s="171"/>
      <c r="L162" s="172"/>
      <c r="M162" s="173" t="s">
        <v>1</v>
      </c>
      <c r="N162" s="174" t="s">
        <v>35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574</v>
      </c>
      <c r="AT162" s="162" t="s">
        <v>172</v>
      </c>
      <c r="AU162" s="162" t="s">
        <v>177</v>
      </c>
      <c r="AY162" s="17" t="s">
        <v>164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84</v>
      </c>
      <c r="BK162" s="163">
        <f t="shared" si="29"/>
        <v>0</v>
      </c>
      <c r="BL162" s="17" t="s">
        <v>472</v>
      </c>
      <c r="BM162" s="162" t="s">
        <v>472</v>
      </c>
    </row>
    <row r="163" spans="1:65" s="2" customFormat="1" ht="14.45" customHeight="1">
      <c r="A163" s="32"/>
      <c r="B163" s="149"/>
      <c r="C163" s="164" t="s">
        <v>347</v>
      </c>
      <c r="D163" s="164" t="s">
        <v>172</v>
      </c>
      <c r="E163" s="165" t="s">
        <v>1433</v>
      </c>
      <c r="F163" s="166" t="s">
        <v>1396</v>
      </c>
      <c r="G163" s="167" t="s">
        <v>280</v>
      </c>
      <c r="H163" s="168">
        <v>0</v>
      </c>
      <c r="I163" s="169"/>
      <c r="J163" s="170">
        <f t="shared" si="20"/>
        <v>0</v>
      </c>
      <c r="K163" s="171"/>
      <c r="L163" s="172"/>
      <c r="M163" s="173" t="s">
        <v>1</v>
      </c>
      <c r="N163" s="174" t="s">
        <v>35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574</v>
      </c>
      <c r="AT163" s="162" t="s">
        <v>172</v>
      </c>
      <c r="AU163" s="162" t="s">
        <v>177</v>
      </c>
      <c r="AY163" s="17" t="s">
        <v>164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84</v>
      </c>
      <c r="BK163" s="163">
        <f t="shared" si="29"/>
        <v>0</v>
      </c>
      <c r="BL163" s="17" t="s">
        <v>472</v>
      </c>
      <c r="BM163" s="162" t="s">
        <v>483</v>
      </c>
    </row>
    <row r="164" spans="1:65" s="2" customFormat="1" ht="14.45" customHeight="1">
      <c r="A164" s="32"/>
      <c r="B164" s="149"/>
      <c r="C164" s="150" t="s">
        <v>351</v>
      </c>
      <c r="D164" s="150" t="s">
        <v>167</v>
      </c>
      <c r="E164" s="151" t="s">
        <v>1434</v>
      </c>
      <c r="F164" s="152" t="s">
        <v>1435</v>
      </c>
      <c r="G164" s="153" t="s">
        <v>293</v>
      </c>
      <c r="H164" s="154">
        <v>0.55000000000000004</v>
      </c>
      <c r="I164" s="155"/>
      <c r="J164" s="156">
        <f t="shared" si="20"/>
        <v>0</v>
      </c>
      <c r="K164" s="157"/>
      <c r="L164" s="33"/>
      <c r="M164" s="158" t="s">
        <v>1</v>
      </c>
      <c r="N164" s="159" t="s">
        <v>35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472</v>
      </c>
      <c r="AT164" s="162" t="s">
        <v>167</v>
      </c>
      <c r="AU164" s="162" t="s">
        <v>177</v>
      </c>
      <c r="AY164" s="17" t="s">
        <v>164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84</v>
      </c>
      <c r="BK164" s="163">
        <f t="shared" si="29"/>
        <v>0</v>
      </c>
      <c r="BL164" s="17" t="s">
        <v>472</v>
      </c>
      <c r="BM164" s="162" t="s">
        <v>493</v>
      </c>
    </row>
    <row r="165" spans="1:65" s="2" customFormat="1" ht="37.9" customHeight="1">
      <c r="A165" s="32"/>
      <c r="B165" s="149"/>
      <c r="C165" s="150" t="s">
        <v>69</v>
      </c>
      <c r="D165" s="150" t="s">
        <v>167</v>
      </c>
      <c r="E165" s="151" t="s">
        <v>1436</v>
      </c>
      <c r="F165" s="152" t="s">
        <v>1437</v>
      </c>
      <c r="G165" s="153" t="s">
        <v>807</v>
      </c>
      <c r="H165" s="154">
        <v>0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35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472</v>
      </c>
      <c r="AT165" s="162" t="s">
        <v>167</v>
      </c>
      <c r="AU165" s="162" t="s">
        <v>177</v>
      </c>
      <c r="AY165" s="17" t="s">
        <v>164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84</v>
      </c>
      <c r="BK165" s="163">
        <f t="shared" si="29"/>
        <v>0</v>
      </c>
      <c r="BL165" s="17" t="s">
        <v>472</v>
      </c>
      <c r="BM165" s="162" t="s">
        <v>503</v>
      </c>
    </row>
    <row r="166" spans="1:65" s="2" customFormat="1" ht="14.45" customHeight="1">
      <c r="A166" s="32"/>
      <c r="B166" s="149"/>
      <c r="C166" s="150" t="s">
        <v>69</v>
      </c>
      <c r="D166" s="150" t="s">
        <v>167</v>
      </c>
      <c r="E166" s="151" t="s">
        <v>1438</v>
      </c>
      <c r="F166" s="152" t="s">
        <v>1439</v>
      </c>
      <c r="G166" s="153" t="s">
        <v>764</v>
      </c>
      <c r="H166" s="154">
        <v>2</v>
      </c>
      <c r="I166" s="155"/>
      <c r="J166" s="156">
        <f t="shared" si="20"/>
        <v>0</v>
      </c>
      <c r="K166" s="157"/>
      <c r="L166" s="33"/>
      <c r="M166" s="158" t="s">
        <v>1</v>
      </c>
      <c r="N166" s="159" t="s">
        <v>35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472</v>
      </c>
      <c r="AT166" s="162" t="s">
        <v>167</v>
      </c>
      <c r="AU166" s="162" t="s">
        <v>177</v>
      </c>
      <c r="AY166" s="17" t="s">
        <v>164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84</v>
      </c>
      <c r="BK166" s="163">
        <f t="shared" si="29"/>
        <v>0</v>
      </c>
      <c r="BL166" s="17" t="s">
        <v>472</v>
      </c>
      <c r="BM166" s="162" t="s">
        <v>513</v>
      </c>
    </row>
    <row r="167" spans="1:65" s="2" customFormat="1" ht="14.45" customHeight="1">
      <c r="A167" s="32"/>
      <c r="B167" s="149"/>
      <c r="C167" s="150" t="s">
        <v>69</v>
      </c>
      <c r="D167" s="150" t="s">
        <v>167</v>
      </c>
      <c r="E167" s="151" t="s">
        <v>1440</v>
      </c>
      <c r="F167" s="152" t="s">
        <v>1441</v>
      </c>
      <c r="G167" s="153" t="s">
        <v>764</v>
      </c>
      <c r="H167" s="154">
        <v>4</v>
      </c>
      <c r="I167" s="155"/>
      <c r="J167" s="156">
        <f t="shared" si="20"/>
        <v>0</v>
      </c>
      <c r="K167" s="157"/>
      <c r="L167" s="33"/>
      <c r="M167" s="176" t="s">
        <v>1</v>
      </c>
      <c r="N167" s="177" t="s">
        <v>35</v>
      </c>
      <c r="O167" s="178"/>
      <c r="P167" s="179">
        <f t="shared" si="21"/>
        <v>0</v>
      </c>
      <c r="Q167" s="179">
        <v>0</v>
      </c>
      <c r="R167" s="179">
        <f t="shared" si="22"/>
        <v>0</v>
      </c>
      <c r="S167" s="179">
        <v>0</v>
      </c>
      <c r="T167" s="180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472</v>
      </c>
      <c r="AT167" s="162" t="s">
        <v>167</v>
      </c>
      <c r="AU167" s="162" t="s">
        <v>177</v>
      </c>
      <c r="AY167" s="17" t="s">
        <v>164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84</v>
      </c>
      <c r="BK167" s="163">
        <f t="shared" si="29"/>
        <v>0</v>
      </c>
      <c r="BL167" s="17" t="s">
        <v>472</v>
      </c>
      <c r="BM167" s="162" t="s">
        <v>640</v>
      </c>
    </row>
    <row r="168" spans="1:65" s="2" customFormat="1" ht="6.95" customHeight="1">
      <c r="A168" s="32"/>
      <c r="B168" s="47"/>
      <c r="C168" s="48"/>
      <c r="D168" s="48"/>
      <c r="E168" s="48"/>
      <c r="F168" s="48"/>
      <c r="G168" s="48"/>
      <c r="H168" s="48"/>
      <c r="I168" s="48"/>
      <c r="J168" s="48"/>
      <c r="K168" s="48"/>
      <c r="L168" s="33"/>
      <c r="M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</row>
  </sheetData>
  <autoFilter ref="C124:K167" xr:uid="{00000000-0009-0000-0000-000008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522933171DB54DBDD1EF373A01DE8F" ma:contentTypeVersion="10" ma:contentTypeDescription="Umožňuje vytvoriť nový dokument." ma:contentTypeScope="" ma:versionID="5060d61d51deb9a126e246fd2f692e01">
  <xsd:schema xmlns:xsd="http://www.w3.org/2001/XMLSchema" xmlns:xs="http://www.w3.org/2001/XMLSchema" xmlns:p="http://schemas.microsoft.com/office/2006/metadata/properties" xmlns:ns2="2b66b5c5-2cfa-4682-9e97-3c85ceec5114" xmlns:ns3="8823e5af-e212-4d4d-b7ff-baf98f250a6a" targetNamespace="http://schemas.microsoft.com/office/2006/metadata/properties" ma:root="true" ma:fieldsID="634697363dc704d061467d831a4cd2ec" ns2:_="" ns3:_="">
    <xsd:import namespace="2b66b5c5-2cfa-4682-9e97-3c85ceec5114"/>
    <xsd:import namespace="8823e5af-e212-4d4d-b7ff-baf98f250a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6b5c5-2cfa-4682-9e97-3c85ceec5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3e5af-e212-4d4d-b7ff-baf98f250a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D0A365-3F01-4423-AE03-5BFF8BA826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6FE40E-DE5F-4B35-86F5-C77498F6C0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6b5c5-2cfa-4682-9e97-3c85ceec5114"/>
    <ds:schemaRef ds:uri="8823e5af-e212-4d4d-b7ff-baf98f250a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6C7048-2F4A-44EE-873A-77AD399C3E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23</vt:i4>
      </vt:variant>
      <vt:variant>
        <vt:lpstr>Pomenované rozsahy</vt:lpstr>
      </vt:variant>
      <vt:variant>
        <vt:i4>44</vt:i4>
      </vt:variant>
    </vt:vector>
  </HeadingPairs>
  <TitlesOfParts>
    <vt:vector size="67" baseType="lpstr">
      <vt:lpstr>Rekapitulácia stavby</vt:lpstr>
      <vt:lpstr>SO 01 - ASR </vt:lpstr>
      <vt:lpstr>01 - ASR</vt:lpstr>
      <vt:lpstr>02 - ASR - práce navyše</vt:lpstr>
      <vt:lpstr>01 - ELI</vt:lpstr>
      <vt:lpstr>02 - ELI - práce navyše</vt:lpstr>
      <vt:lpstr>SO 04, SO 05 - UK</vt:lpstr>
      <vt:lpstr>01 - ASR_01</vt:lpstr>
      <vt:lpstr>02 - VZT</vt:lpstr>
      <vt:lpstr>03 - ZTI</vt:lpstr>
      <vt:lpstr>04 - PBS</vt:lpstr>
      <vt:lpstr>05 - ASR - práce navyše</vt:lpstr>
      <vt:lpstr>06 - ZTI - práce navyše</vt:lpstr>
      <vt:lpstr>07 - VZT - práce navyše</vt:lpstr>
      <vt:lpstr>08 - ASR - odpočet</vt:lpstr>
      <vt:lpstr>SO 06 - ASR</vt:lpstr>
      <vt:lpstr>SO 07 - ASR</vt:lpstr>
      <vt:lpstr>SO 08 - Kanalizačná prípojka</vt:lpstr>
      <vt:lpstr>SO 09 - Prekládka vedenia NN</vt:lpstr>
      <vt:lpstr>SO 10 - Prekládka vedenia...</vt:lpstr>
      <vt:lpstr>SO 10- prekladka vedenia - VV</vt:lpstr>
      <vt:lpstr>SO 11 - Vonkajšie schodisko</vt:lpstr>
      <vt:lpstr>X1 - Dodávky a montáže</vt:lpstr>
      <vt:lpstr>'01 - ASR'!Názvy_tlače</vt:lpstr>
      <vt:lpstr>'01 - ASR_01'!Názvy_tlače</vt:lpstr>
      <vt:lpstr>'01 - ELI'!Názvy_tlače</vt:lpstr>
      <vt:lpstr>'02 - ASR - práce navyše'!Názvy_tlače</vt:lpstr>
      <vt:lpstr>'02 - ELI - práce navyše'!Názvy_tlače</vt:lpstr>
      <vt:lpstr>'02 - VZT'!Názvy_tlače</vt:lpstr>
      <vt:lpstr>'03 - ZTI'!Názvy_tlače</vt:lpstr>
      <vt:lpstr>'04 - PBS'!Názvy_tlače</vt:lpstr>
      <vt:lpstr>'05 - ASR - práce navyše'!Názvy_tlače</vt:lpstr>
      <vt:lpstr>'06 - ZTI - práce navyše'!Názvy_tlače</vt:lpstr>
      <vt:lpstr>'07 - VZT - práce navyše'!Názvy_tlače</vt:lpstr>
      <vt:lpstr>'08 - ASR - odpočet'!Názvy_tlače</vt:lpstr>
      <vt:lpstr>'Rekapitulácia stavby'!Názvy_tlače</vt:lpstr>
      <vt:lpstr>'SO 01 - ASR '!Názvy_tlače</vt:lpstr>
      <vt:lpstr>'SO 04, SO 05 - UK'!Názvy_tlače</vt:lpstr>
      <vt:lpstr>'SO 06 - ASR'!Názvy_tlače</vt:lpstr>
      <vt:lpstr>'SO 07 - ASR'!Názvy_tlače</vt:lpstr>
      <vt:lpstr>'SO 08 - Kanalizačná prípojka'!Názvy_tlače</vt:lpstr>
      <vt:lpstr>'SO 09 - Prekládka vedenia NN'!Názvy_tlače</vt:lpstr>
      <vt:lpstr>'SO 10 - Prekládka vedenia...'!Názvy_tlače</vt:lpstr>
      <vt:lpstr>'SO 11 - Vonkajšie schodisko'!Názvy_tlače</vt:lpstr>
      <vt:lpstr>'X1 - Dodávky a montáže'!Názvy_tlače</vt:lpstr>
      <vt:lpstr>'01 - ASR'!Oblasť_tlače</vt:lpstr>
      <vt:lpstr>'01 - ASR_01'!Oblasť_tlače</vt:lpstr>
      <vt:lpstr>'01 - ELI'!Oblasť_tlače</vt:lpstr>
      <vt:lpstr>'02 - ASR - práce navyše'!Oblasť_tlače</vt:lpstr>
      <vt:lpstr>'02 - ELI - práce navyše'!Oblasť_tlače</vt:lpstr>
      <vt:lpstr>'02 - VZT'!Oblasť_tlače</vt:lpstr>
      <vt:lpstr>'03 - ZTI'!Oblasť_tlače</vt:lpstr>
      <vt:lpstr>'04 - PBS'!Oblasť_tlače</vt:lpstr>
      <vt:lpstr>'05 - ASR - práce navyše'!Oblasť_tlače</vt:lpstr>
      <vt:lpstr>'06 - ZTI - práce navyše'!Oblasť_tlače</vt:lpstr>
      <vt:lpstr>'07 - VZT - práce navyše'!Oblasť_tlače</vt:lpstr>
      <vt:lpstr>'08 - ASR - odpočet'!Oblasť_tlače</vt:lpstr>
      <vt:lpstr>'Rekapitulácia stavby'!Oblasť_tlače</vt:lpstr>
      <vt:lpstr>'SO 01 - ASR '!Oblasť_tlače</vt:lpstr>
      <vt:lpstr>'SO 04, SO 05 - UK'!Oblasť_tlače</vt:lpstr>
      <vt:lpstr>'SO 06 - ASR'!Oblasť_tlače</vt:lpstr>
      <vt:lpstr>'SO 07 - ASR'!Oblasť_tlače</vt:lpstr>
      <vt:lpstr>'SO 08 - Kanalizačná prípojka'!Oblasť_tlače</vt:lpstr>
      <vt:lpstr>'SO 09 - Prekládka vedenia NN'!Oblasť_tlače</vt:lpstr>
      <vt:lpstr>'SO 10 - Prekládka vedenia...'!Oblasť_tlače</vt:lpstr>
      <vt:lpstr>'SO 11 - Vonkajšie schodisko'!Oblasť_tlače</vt:lpstr>
      <vt:lpstr>'X1 - Dodávky a montáže'!Oblasť_tlače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AIPPC-009</dc:creator>
  <cp:lastModifiedBy>Lopusniak Martin</cp:lastModifiedBy>
  <dcterms:created xsi:type="dcterms:W3CDTF">2020-07-31T07:26:03Z</dcterms:created>
  <dcterms:modified xsi:type="dcterms:W3CDTF">2020-08-03T08:55:46Z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0x0101000F522933171DB54DBDD1EF373A01DE8F</vt:lpwstr>
  </property>
</Properties>
</file>